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3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<sst xmlns="http://schemas.openxmlformats.org/spreadsheetml/2006/main" count="282" uniqueCount="220">
  <si>
    <t>Базовые дисциплины</t>
  </si>
  <si>
    <t>3</t>
  </si>
  <si>
    <t>Физическая культура</t>
  </si>
  <si>
    <t>1</t>
  </si>
  <si>
    <t>2</t>
  </si>
  <si>
    <t>Иностранный язык</t>
  </si>
  <si>
    <t>История</t>
  </si>
  <si>
    <t>География</t>
  </si>
  <si>
    <t>Экология</t>
  </si>
  <si>
    <t>ОДП</t>
  </si>
  <si>
    <t>Математика</t>
  </si>
  <si>
    <t>Безопасность жизнедеятельности</t>
  </si>
  <si>
    <t>Индекс</t>
  </si>
  <si>
    <t>Наименование циклов, разделов,
дисциплин, профессиональных модулей, МДК, практик</t>
  </si>
  <si>
    <t>Самостоятельная</t>
  </si>
  <si>
    <t>Профессиональный цикл</t>
  </si>
  <si>
    <t>Государственная итоговая аттестация</t>
  </si>
  <si>
    <t>Промежуточная аттестация</t>
  </si>
  <si>
    <t>ГИА</t>
  </si>
  <si>
    <t>Утверждаю</t>
  </si>
  <si>
    <t>директор</t>
  </si>
  <si>
    <t>4 37</t>
  </si>
  <si>
    <t xml:space="preserve">                                                                                               </t>
  </si>
  <si>
    <t>6 37</t>
  </si>
  <si>
    <t>УЧЕБНЫЙ ПЛАН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</si>
  <si>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</si>
  <si>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</si>
  <si>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</si>
  <si>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</si>
  <si>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</si>
  <si>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</si>
  <si>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</si>
  <si>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</si>
  <si>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форма обучения</t>
  </si>
  <si>
    <t>Очная</t>
  </si>
  <si>
    <t>Срок получения СПО по ППКРС: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</si>
  <si>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</si>
  <si>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</si>
  <si>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</si>
  <si>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</si>
  <si>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</si>
  <si>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</si>
  <si>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</si>
  <si>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ОГПОБУ «Сельскохозяйственный техникум»</t>
  </si>
  <si>
    <t xml:space="preserve">2019-2023 учебный год
основной профессиональной образовательной программы среднего профессионального образования
</t>
  </si>
  <si>
    <t>3 г 10м</t>
  </si>
  <si>
    <t>1 курс</t>
  </si>
  <si>
    <t>1 семестр</t>
  </si>
  <si>
    <t>2 семестр</t>
  </si>
  <si>
    <t>3 семестр</t>
  </si>
  <si>
    <t>4 семестр</t>
  </si>
  <si>
    <t>5 семестр</t>
  </si>
  <si>
    <t>ОУД.01</t>
  </si>
  <si>
    <t xml:space="preserve">Русский язык </t>
  </si>
  <si>
    <t>ОУД.02</t>
  </si>
  <si>
    <t>Литература</t>
  </si>
  <si>
    <t>ОУД.03</t>
  </si>
  <si>
    <t>ОУД.04</t>
  </si>
  <si>
    <t>ОУД.05</t>
  </si>
  <si>
    <t>ОУД.06</t>
  </si>
  <si>
    <t>ОБЖ</t>
  </si>
  <si>
    <t>ОУД.09</t>
  </si>
  <si>
    <t>ОУД.10</t>
  </si>
  <si>
    <t>ОУД.12</t>
  </si>
  <si>
    <t>Астрономия</t>
  </si>
  <si>
    <t>Профильные предметы</t>
  </si>
  <si>
    <t>Информатика и ИКТ</t>
  </si>
  <si>
    <t>ОУД.13</t>
  </si>
  <si>
    <t>ОУД.14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</si>
  <si>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</si>
  <si>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</si>
  <si>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</si>
  <si>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</si>
  <si>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</si>
  <si>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</si>
  <si>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</si>
  <si>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</si>
  <si>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</si>
  <si>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естественно-научный цикл</t>
  </si>
  <si>
    <t>ОП.00</t>
  </si>
  <si>
    <t>Общепрофессиональные дисциплины</t>
  </si>
  <si>
    <t>П.00</t>
  </si>
  <si>
    <t>ПМ.01</t>
  </si>
  <si>
    <t>МДК 02.01</t>
  </si>
  <si>
    <t>ПМ.03</t>
  </si>
  <si>
    <t>МДК 03.01</t>
  </si>
  <si>
    <t>ПА</t>
  </si>
  <si>
    <t>МДК 04.01</t>
  </si>
  <si>
    <t>ПДП</t>
  </si>
  <si>
    <t>Всего часов</t>
  </si>
  <si>
    <t>Защита выпускной квалифицированной работы</t>
  </si>
  <si>
    <t>ИТОГО</t>
  </si>
  <si>
    <t xml:space="preserve">6 семестр  </t>
  </si>
  <si>
    <t xml:space="preserve"> 3 Курс </t>
  </si>
  <si>
    <t xml:space="preserve"> 2 Курс </t>
  </si>
  <si>
    <t>17 недели</t>
  </si>
  <si>
    <t>17  недели</t>
  </si>
  <si>
    <t>Учебная нагрузка обучающщихся (час)</t>
  </si>
  <si>
    <t>23 недели</t>
  </si>
  <si>
    <t>ОБЩЕОБРАЗОВАТЕЛЬНЫЕ ДИСЦИПЛИНЫ</t>
  </si>
  <si>
    <t>ОД .00</t>
  </si>
  <si>
    <t>Русский  язык и культура речи</t>
  </si>
  <si>
    <t>ОГСЭ.06</t>
  </si>
  <si>
    <t>Социальная психология</t>
  </si>
  <si>
    <t>ПМ.02</t>
  </si>
  <si>
    <t>УП.ПМ.02</t>
  </si>
  <si>
    <t>ПМ.04</t>
  </si>
  <si>
    <t>УП ПМ.04</t>
  </si>
  <si>
    <t>ПМ.05</t>
  </si>
  <si>
    <t>МДК 05.01</t>
  </si>
  <si>
    <t>Производственная практика по профилю специальности</t>
  </si>
  <si>
    <t>Подготовка выпускной квалифицированной работы</t>
  </si>
  <si>
    <t>ГИА.01</t>
  </si>
  <si>
    <t>ГИП.02</t>
  </si>
  <si>
    <t>экзаменов</t>
  </si>
  <si>
    <t>зачетов</t>
  </si>
  <si>
    <t xml:space="preserve">Государственная аттестация:                                                  Выполнение дипломной работы   4 недели; с17.05 по13.06.2021г.
 Защита дипломн0й работы;  1 неделя, с 21.06 по 27.06 2021г
</t>
  </si>
  <si>
    <t>Государственный экзамен:                                                                  ПМ.01: 1неделя с 14.06 по20.06.2022г</t>
  </si>
  <si>
    <t>Примечание:  промежуточная аттестация по общеобразовательным дисциплинам: консультации за счет времени , отводимого на учебные дисциплины; экзамены и подготовка к ним за счет специально отведенного времени 72часа.</t>
  </si>
  <si>
    <t xml:space="preserve">Распределение обязательной нагрузки по курсам и семестрам 
(час семестр)
</t>
  </si>
  <si>
    <t>23 неделя</t>
  </si>
  <si>
    <t>23  недели</t>
  </si>
  <si>
    <t>Нагрузка во взоимодействии с преподователями</t>
  </si>
  <si>
    <t>Всего  учебных занятий</t>
  </si>
  <si>
    <t xml:space="preserve">Курсовых работ. (проектов) </t>
  </si>
  <si>
    <t>Формы прмежуточной аттестации</t>
  </si>
  <si>
    <t>Максимальная учебная нагрузка</t>
  </si>
  <si>
    <t>в том чесле</t>
  </si>
  <si>
    <t>Лекции</t>
  </si>
  <si>
    <t>ЛПЗ, Включая семинары</t>
  </si>
  <si>
    <t>4 курс</t>
  </si>
  <si>
    <t>7 семестр</t>
  </si>
  <si>
    <t>8 семестр</t>
  </si>
  <si>
    <t>16 недель</t>
  </si>
  <si>
    <t>13 недель</t>
  </si>
  <si>
    <t>э</t>
  </si>
  <si>
    <t>дз</t>
  </si>
  <si>
    <t>оуд.07</t>
  </si>
  <si>
    <t>ОУД.08</t>
  </si>
  <si>
    <t>Физика</t>
  </si>
  <si>
    <t>Обществознание (вкл.эконмику и право)</t>
  </si>
  <si>
    <t>Химия</t>
  </si>
  <si>
    <t>Биология</t>
  </si>
  <si>
    <t>ОУД.В.</t>
  </si>
  <si>
    <t>Дисциплины по выбору</t>
  </si>
  <si>
    <t>ОУД.В.01</t>
  </si>
  <si>
    <t>Обязательная часть циклов ОПОП</t>
  </si>
  <si>
    <t>икр</t>
  </si>
  <si>
    <t>ЕН-01</t>
  </si>
  <si>
    <t>Экологические основы природопользования</t>
  </si>
  <si>
    <t>П-00</t>
  </si>
  <si>
    <t>ОПД-01</t>
  </si>
  <si>
    <t>Анатомия и физиология животных</t>
  </si>
  <si>
    <t>УП.ОПД.01</t>
  </si>
  <si>
    <t xml:space="preserve"> дз</t>
  </si>
  <si>
    <t>ОПД-02</t>
  </si>
  <si>
    <t>Латинский язык в ветеринарии</t>
  </si>
  <si>
    <t>ОПД-03</t>
  </si>
  <si>
    <t>Основы микробиологии</t>
  </si>
  <si>
    <t>ОПД-04</t>
  </si>
  <si>
    <t>Основы зоотехнии</t>
  </si>
  <si>
    <t>УП.ОПД-04</t>
  </si>
  <si>
    <t>ОПД-05</t>
  </si>
  <si>
    <t>Ветеринарная фармакология</t>
  </si>
  <si>
    <t>УП.ОПД-05</t>
  </si>
  <si>
    <t>ОПД-06</t>
  </si>
  <si>
    <t>Информационные технологии в профессиональной деятельности</t>
  </si>
  <si>
    <t>з</t>
  </si>
  <si>
    <t>ОПД-07</t>
  </si>
  <si>
    <t>Правовое обеспечение в ветеринарной деятельности</t>
  </si>
  <si>
    <t>ОПД-08</t>
  </si>
  <si>
    <t>Метрология, стандартизация и подтверждение качества</t>
  </si>
  <si>
    <t>ОПД-09</t>
  </si>
  <si>
    <t>Основы экономики, менеджмента и маркетинга</t>
  </si>
  <si>
    <t>дз э</t>
  </si>
  <si>
    <t>УП.ОПД-09</t>
  </si>
  <si>
    <t>ОПД-10</t>
  </si>
  <si>
    <t>Охрана труда</t>
  </si>
  <si>
    <t>ОПД-11</t>
  </si>
  <si>
    <t>ОПД.13</t>
  </si>
  <si>
    <t>Болезни мелких домашних животных</t>
  </si>
  <si>
    <t>Осуществление зоогигиенических, профилактических и ветеринарно - санитарных мероприятий</t>
  </si>
  <si>
    <t>эк</t>
  </si>
  <si>
    <t>МДК.01.01</t>
  </si>
  <si>
    <t>УП.ПМ.01.</t>
  </si>
  <si>
    <t>Методика проведения зоогигиенических, профилактических и ветеринарно - санитарных мероприятий</t>
  </si>
  <si>
    <t>дз,э</t>
  </si>
  <si>
    <t>УП.ПМ.03</t>
  </si>
  <si>
    <t>Проведение санитарно-просветительной деятельности</t>
  </si>
  <si>
    <t>Основные методы и формы санитарно-просветительной деятельности</t>
  </si>
  <si>
    <t>УП ПМ.05</t>
  </si>
  <si>
    <t>Всего часов обучения</t>
  </si>
  <si>
    <t>Консультации</t>
  </si>
  <si>
    <t>5 недель</t>
  </si>
  <si>
    <t>6 недель</t>
  </si>
  <si>
    <t xml:space="preserve">ВСЕГО </t>
  </si>
  <si>
    <t>УП</t>
  </si>
  <si>
    <t>Консультация на учебную группу из расчета   4 часа на одного студента в год(всего 240)</t>
  </si>
  <si>
    <t>ПП (профел)</t>
  </si>
  <si>
    <t>экзамен</t>
  </si>
  <si>
    <t>35.02.01</t>
  </si>
  <si>
    <t xml:space="preserve"> «Ветеринария» </t>
  </si>
  <si>
    <t>ветеринарный фельдшер</t>
  </si>
  <si>
    <t>ПП.03</t>
  </si>
  <si>
    <t>ПП.02</t>
  </si>
  <si>
    <t>ПП.04</t>
  </si>
  <si>
    <t>ПП.05</t>
  </si>
  <si>
    <t>Участие в диагностике и
лечении заболеваний
сельскохозяйственных,
мелких домашних и
экзотических животных</t>
  </si>
  <si>
    <t>Методика  диагностики и
лечении заболеваний
сельскохозяйственных,
мелких домашних и
экзотических животных</t>
  </si>
  <si>
    <t>Методика диагностики и
лечении заболеваний
сельскохозяйственных,
мелких домашних и
экзотических животных</t>
  </si>
  <si>
    <t>Проведение
ветеринарно-санитарной
экспертизы продуктов и
сырья животного
происхождения</t>
  </si>
  <si>
    <t>Методики  проведение
ветеринарно-санитарной
экспертизы продуктов и
сырья животного
происхождения</t>
  </si>
  <si>
    <t>Методика проведение
ветеринарно-санитарной
экспертизы продуктов и
сырья животного
происхождения</t>
  </si>
  <si>
    <t>ПП.01.</t>
  </si>
  <si>
    <t>Выполнение работ по
одной или нескольким
профессиям рабочих,
должностям служащих</t>
  </si>
  <si>
    <t>Кинология</t>
  </si>
  <si>
    <t>Финансовая грамотность</t>
  </si>
  <si>
    <t>теория</t>
  </si>
  <si>
    <t>ЛПЗ; практика</t>
  </si>
  <si>
    <t>курсовые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</si>
</sst>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3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i/>
      <sz val="14"/>
      <color indexed="8"/>
      <name val="Arial"/>
      <family val="2"/>
    </font>
    <font>
      <sz val="11"/>
      <color indexed="8"/>
      <name val="Tahoma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2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Border="1" applyAlignment="1" applyProtection="1">
      <alignment horizontal="left" vertical="center"/>
      <protection locked="0"/>
    </xf>
    <xf numFmtId="0" fontId="4" fillId="33" borderId="0" xfId="54" applyFont="1" applyFill="1" applyBorder="1" applyAlignment="1" applyProtection="1">
      <alignment horizontal="left" vertical="top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4" borderId="11" xfId="54" applyNumberFormat="1" applyFont="1" applyFill="1" applyBorder="1" applyAlignment="1">
      <alignment horizontal="center" vertical="center" wrapText="1"/>
      <protection/>
    </xf>
    <xf numFmtId="0" fontId="0" fillId="34" borderId="11" xfId="54" applyNumberFormat="1" applyFont="1" applyFill="1" applyBorder="1" applyAlignment="1">
      <alignment horizontal="center" vertical="center"/>
      <protection/>
    </xf>
    <xf numFmtId="0" fontId="0" fillId="34" borderId="11" xfId="54" applyNumberFormat="1" applyFont="1" applyFill="1" applyBorder="1" applyAlignment="1">
      <alignment vertical="center"/>
      <protection/>
    </xf>
    <xf numFmtId="0" fontId="0" fillId="35" borderId="11" xfId="54" applyFill="1" applyBorder="1">
      <alignment/>
      <protection/>
    </xf>
    <xf numFmtId="0" fontId="0" fillId="4" borderId="11" xfId="54" applyFill="1" applyBorder="1">
      <alignment/>
      <protection/>
    </xf>
    <xf numFmtId="0" fontId="0" fillId="36" borderId="11" xfId="54" applyFont="1" applyFill="1" applyBorder="1" applyAlignment="1" applyProtection="1">
      <alignment horizontal="center" vertical="center" textRotation="90"/>
      <protection locked="0"/>
    </xf>
    <xf numFmtId="0" fontId="0" fillId="4" borderId="11" xfId="54" applyFill="1" applyBorder="1" applyAlignment="1">
      <alignment horizontal="center" vertical="center" textRotation="90"/>
      <protection/>
    </xf>
    <xf numFmtId="0" fontId="0" fillId="36" borderId="10" xfId="54" applyFont="1" applyFill="1" applyBorder="1" applyAlignment="1" applyProtection="1">
      <alignment horizontal="center" vertical="center"/>
      <protection locked="0"/>
    </xf>
    <xf numFmtId="0" fontId="0" fillId="36" borderId="11" xfId="54" applyFont="1" applyFill="1" applyBorder="1" applyAlignment="1" applyProtection="1">
      <alignment horizontal="center" vertical="center"/>
      <protection locked="0"/>
    </xf>
    <xf numFmtId="0" fontId="0" fillId="4" borderId="0" xfId="54" applyFill="1">
      <alignment/>
      <protection/>
    </xf>
    <xf numFmtId="0" fontId="0" fillId="9" borderId="0" xfId="54" applyFill="1">
      <alignment/>
      <protection/>
    </xf>
    <xf numFmtId="0" fontId="0" fillId="33" borderId="11" xfId="54" applyFont="1" applyFill="1" applyBorder="1" applyAlignment="1" applyProtection="1">
      <alignment horizontal="center" vertical="center"/>
      <protection locked="0"/>
    </xf>
    <xf numFmtId="16" fontId="16" fillId="35" borderId="11" xfId="0" applyNumberFormat="1" applyFont="1" applyFill="1" applyBorder="1" applyAlignment="1">
      <alignment/>
    </xf>
    <xf numFmtId="0" fontId="0" fillId="34" borderId="10" xfId="54" applyFont="1" applyFill="1" applyBorder="1" applyAlignment="1" applyProtection="1">
      <alignment horizontal="center" vertical="center"/>
      <protection locked="0"/>
    </xf>
    <xf numFmtId="0" fontId="12" fillId="34" borderId="11" xfId="54" applyNumberFormat="1" applyFont="1" applyFill="1" applyBorder="1" applyAlignment="1" applyProtection="1">
      <alignment horizontal="center" vertical="center"/>
      <protection locked="0"/>
    </xf>
    <xf numFmtId="0" fontId="0" fillId="34" borderId="12" xfId="54" applyNumberFormat="1" applyFont="1" applyFill="1" applyBorder="1" applyAlignment="1">
      <alignment horizontal="center" vertical="center"/>
      <protection/>
    </xf>
    <xf numFmtId="0" fontId="0" fillId="34" borderId="12" xfId="54" applyNumberFormat="1" applyFont="1" applyFill="1" applyBorder="1" applyAlignment="1">
      <alignment vertical="center"/>
      <protection/>
    </xf>
    <xf numFmtId="0" fontId="0" fillId="34" borderId="12" xfId="54" applyNumberFormat="1" applyFont="1" applyFill="1" applyBorder="1" applyAlignment="1">
      <alignment horizontal="center" vertical="center" wrapText="1"/>
      <protection/>
    </xf>
    <xf numFmtId="0" fontId="0" fillId="33" borderId="13" xfId="54" applyFont="1" applyFill="1" applyBorder="1" applyAlignment="1" applyProtection="1">
      <alignment horizontal="center" vertical="center"/>
      <protection locked="0"/>
    </xf>
    <xf numFmtId="0" fontId="0" fillId="33" borderId="14" xfId="54" applyFont="1" applyFill="1" applyBorder="1" applyAlignment="1" applyProtection="1">
      <alignment horizontal="center" vertical="center"/>
      <protection locked="0"/>
    </xf>
    <xf numFmtId="0" fontId="12" fillId="34" borderId="11" xfId="54" applyNumberFormat="1" applyFont="1" applyFill="1" applyBorder="1" applyAlignment="1">
      <alignment vertical="center"/>
      <protection/>
    </xf>
    <xf numFmtId="0" fontId="0" fillId="0" borderId="11" xfId="54" applyBorder="1">
      <alignment/>
      <protection/>
    </xf>
    <xf numFmtId="0" fontId="0" fillId="37" borderId="11" xfId="54" applyNumberFormat="1" applyFont="1" applyFill="1" applyBorder="1" applyAlignment="1">
      <alignment horizontal="center" vertical="center" wrapText="1"/>
      <protection/>
    </xf>
    <xf numFmtId="0" fontId="13" fillId="38" borderId="11" xfId="54" applyNumberFormat="1" applyFont="1" applyFill="1" applyBorder="1" applyAlignment="1" applyProtection="1">
      <alignment horizontal="center" vertical="center"/>
      <protection locked="0"/>
    </xf>
    <xf numFmtId="0" fontId="0" fillId="4" borderId="15" xfId="54" applyFill="1" applyBorder="1" applyAlignment="1">
      <alignment horizontal="center" vertical="center" textRotation="90"/>
      <protection/>
    </xf>
    <xf numFmtId="0" fontId="0" fillId="4" borderId="15" xfId="54" applyFill="1" applyBorder="1">
      <alignment/>
      <protection/>
    </xf>
    <xf numFmtId="0" fontId="13" fillId="16" borderId="15" xfId="54" applyFont="1" applyFill="1" applyBorder="1" applyAlignment="1" applyProtection="1">
      <alignment horizontal="center" vertical="center"/>
      <protection locked="0"/>
    </xf>
    <xf numFmtId="0" fontId="0" fillId="35" borderId="15" xfId="54" applyFill="1" applyBorder="1" applyAlignment="1">
      <alignment horizontal="center" vertical="center"/>
      <protection/>
    </xf>
    <xf numFmtId="0" fontId="0" fillId="3" borderId="15" xfId="54" applyFill="1" applyBorder="1" applyAlignment="1">
      <alignment horizontal="center" vertical="center"/>
      <protection/>
    </xf>
    <xf numFmtId="0" fontId="0" fillId="35" borderId="16" xfId="54" applyFill="1" applyBorder="1" applyAlignment="1">
      <alignment horizontal="center" vertical="center"/>
      <protection/>
    </xf>
    <xf numFmtId="0" fontId="12" fillId="39" borderId="11" xfId="54" applyNumberFormat="1" applyFont="1" applyFill="1" applyBorder="1" applyAlignment="1">
      <alignment horizontal="center" vertical="center"/>
      <protection/>
    </xf>
    <xf numFmtId="0" fontId="13" fillId="39" borderId="11" xfId="54" applyNumberFormat="1" applyFont="1" applyFill="1" applyBorder="1" applyAlignment="1">
      <alignment horizontal="center" vertical="center"/>
      <protection/>
    </xf>
    <xf numFmtId="0" fontId="13" fillId="38" borderId="17" xfId="54" applyNumberFormat="1" applyFont="1" applyFill="1" applyBorder="1" applyAlignment="1" applyProtection="1">
      <alignment horizontal="center" vertical="center"/>
      <protection locked="0"/>
    </xf>
    <xf numFmtId="0" fontId="13" fillId="38" borderId="15" xfId="54" applyNumberFormat="1" applyFont="1" applyFill="1" applyBorder="1" applyAlignment="1" applyProtection="1">
      <alignment horizontal="left" vertical="center" wrapText="1"/>
      <protection locked="0"/>
    </xf>
    <xf numFmtId="0" fontId="13" fillId="40" borderId="11" xfId="54" applyNumberFormat="1" applyFont="1" applyFill="1" applyBorder="1" applyAlignment="1" applyProtection="1">
      <alignment horizontal="center" vertical="center"/>
      <protection locked="0"/>
    </xf>
    <xf numFmtId="0" fontId="13" fillId="40" borderId="15" xfId="54" applyNumberFormat="1" applyFont="1" applyFill="1" applyBorder="1" applyAlignment="1">
      <alignment horizontal="left" vertical="center" wrapText="1"/>
      <protection/>
    </xf>
    <xf numFmtId="0" fontId="12" fillId="38" borderId="11" xfId="54" applyNumberFormat="1" applyFont="1" applyFill="1" applyBorder="1" applyAlignment="1" applyProtection="1">
      <alignment horizontal="center" vertical="center"/>
      <protection locked="0"/>
    </xf>
    <xf numFmtId="0" fontId="12" fillId="34" borderId="15" xfId="54" applyNumberFormat="1" applyFont="1" applyFill="1" applyBorder="1" applyAlignment="1" applyProtection="1">
      <alignment horizontal="left" vertical="center" wrapText="1"/>
      <protection locked="0"/>
    </xf>
    <xf numFmtId="0" fontId="13" fillId="41" borderId="11" xfId="54" applyNumberFormat="1" applyFont="1" applyFill="1" applyBorder="1" applyAlignment="1" applyProtection="1">
      <alignment horizontal="center" vertical="center"/>
      <protection locked="0"/>
    </xf>
    <xf numFmtId="0" fontId="13" fillId="41" borderId="15" xfId="54" applyNumberFormat="1" applyFont="1" applyFill="1" applyBorder="1" applyAlignment="1" applyProtection="1">
      <alignment horizontal="left" vertical="center" wrapText="1"/>
      <protection locked="0"/>
    </xf>
    <xf numFmtId="0" fontId="13" fillId="42" borderId="11" xfId="54" applyNumberFormat="1" applyFont="1" applyFill="1" applyBorder="1" applyAlignment="1" applyProtection="1">
      <alignment horizontal="center" vertical="center"/>
      <protection locked="0"/>
    </xf>
    <xf numFmtId="0" fontId="13" fillId="42" borderId="15" xfId="54" applyNumberFormat="1" applyFont="1" applyFill="1" applyBorder="1" applyAlignment="1" applyProtection="1">
      <alignment horizontal="left" vertical="center" wrapText="1"/>
      <protection locked="0"/>
    </xf>
    <xf numFmtId="0" fontId="13" fillId="41" borderId="11" xfId="54" applyFont="1" applyFill="1" applyBorder="1" applyAlignment="1">
      <alignment horizontal="center" vertical="center"/>
      <protection/>
    </xf>
    <xf numFmtId="0" fontId="13" fillId="41" borderId="15" xfId="54" applyFont="1" applyFill="1" applyBorder="1" applyAlignment="1">
      <alignment horizontal="left" vertical="center" wrapText="1"/>
      <protection/>
    </xf>
    <xf numFmtId="0" fontId="12" fillId="34" borderId="11" xfId="54" applyFont="1" applyFill="1" applyBorder="1" applyAlignment="1">
      <alignment horizontal="center" vertical="center"/>
      <protection/>
    </xf>
    <xf numFmtId="0" fontId="12" fillId="34" borderId="15" xfId="54" applyFont="1" applyFill="1" applyBorder="1" applyAlignment="1">
      <alignment horizontal="left" vertical="center" wrapText="1"/>
      <protection/>
    </xf>
    <xf numFmtId="0" fontId="12" fillId="34" borderId="11" xfId="54" applyFont="1" applyFill="1" applyBorder="1" applyAlignment="1">
      <alignment horizontal="center" vertical="center" wrapText="1"/>
      <protection/>
    </xf>
    <xf numFmtId="0" fontId="13" fillId="38" borderId="11" xfId="54" applyFont="1" applyFill="1" applyBorder="1" applyAlignment="1">
      <alignment horizontal="center" vertical="center"/>
      <protection/>
    </xf>
    <xf numFmtId="0" fontId="13" fillId="38" borderId="15" xfId="54" applyFont="1" applyFill="1" applyBorder="1" applyAlignment="1">
      <alignment horizontal="left" vertical="center" wrapText="1"/>
      <protection/>
    </xf>
    <xf numFmtId="0" fontId="13" fillId="43" borderId="11" xfId="54" applyFont="1" applyFill="1" applyBorder="1" applyAlignment="1">
      <alignment horizontal="center" vertical="center"/>
      <protection/>
    </xf>
    <xf numFmtId="0" fontId="13" fillId="43" borderId="15" xfId="54" applyFont="1" applyFill="1" applyBorder="1" applyAlignment="1">
      <alignment horizontal="left" vertical="center" wrapText="1"/>
      <protection/>
    </xf>
    <xf numFmtId="0" fontId="12" fillId="34" borderId="11" xfId="54" applyNumberFormat="1" applyFont="1" applyFill="1" applyBorder="1" applyAlignment="1">
      <alignment horizontal="center" vertical="center"/>
      <protection/>
    </xf>
    <xf numFmtId="0" fontId="16" fillId="35" borderId="14" xfId="0" applyFont="1" applyFill="1" applyBorder="1" applyAlignment="1">
      <alignment horizontal="center" vertical="center"/>
    </xf>
    <xf numFmtId="0" fontId="12" fillId="34" borderId="18" xfId="54" applyNumberFormat="1" applyFont="1" applyFill="1" applyBorder="1" applyAlignment="1">
      <alignment vertical="center" wrapText="1"/>
      <protection/>
    </xf>
    <xf numFmtId="0" fontId="13" fillId="43" borderId="11" xfId="54" applyNumberFormat="1" applyFont="1" applyFill="1" applyBorder="1" applyAlignment="1">
      <alignment horizontal="center" vertical="center"/>
      <protection/>
    </xf>
    <xf numFmtId="0" fontId="13" fillId="43" borderId="15" xfId="54" applyNumberFormat="1" applyFont="1" applyFill="1" applyBorder="1" applyAlignment="1">
      <alignment vertical="center" wrapText="1"/>
      <protection/>
    </xf>
    <xf numFmtId="0" fontId="13" fillId="43" borderId="18" xfId="54" applyNumberFormat="1" applyFont="1" applyFill="1" applyBorder="1" applyAlignment="1">
      <alignment vertical="center" wrapText="1"/>
      <protection/>
    </xf>
    <xf numFmtId="16" fontId="18" fillId="8" borderId="11" xfId="0" applyNumberFormat="1" applyFont="1" applyFill="1" applyBorder="1" applyAlignment="1">
      <alignment/>
    </xf>
    <xf numFmtId="0" fontId="16" fillId="10" borderId="11" xfId="0" applyNumberFormat="1" applyFont="1" applyFill="1" applyBorder="1" applyAlignment="1">
      <alignment horizontal="center" vertical="center"/>
    </xf>
    <xf numFmtId="0" fontId="13" fillId="44" borderId="18" xfId="54" applyNumberFormat="1" applyFont="1" applyFill="1" applyBorder="1" applyAlignment="1">
      <alignment vertical="center" wrapText="1"/>
      <protection/>
    </xf>
    <xf numFmtId="0" fontId="0" fillId="3" borderId="11" xfId="54" applyFill="1" applyBorder="1">
      <alignment/>
      <protection/>
    </xf>
    <xf numFmtId="16" fontId="16" fillId="45" borderId="11" xfId="0" applyNumberFormat="1" applyFont="1" applyFill="1" applyBorder="1" applyAlignment="1">
      <alignment/>
    </xf>
    <xf numFmtId="0" fontId="17" fillId="46" borderId="18" xfId="54" applyNumberFormat="1" applyFont="1" applyFill="1" applyBorder="1" applyAlignment="1">
      <alignment vertical="center" wrapText="1"/>
      <protection/>
    </xf>
    <xf numFmtId="0" fontId="12" fillId="46" borderId="11" xfId="54" applyNumberFormat="1" applyFont="1" applyFill="1" applyBorder="1" applyAlignment="1">
      <alignment vertical="center"/>
      <protection/>
    </xf>
    <xf numFmtId="0" fontId="13" fillId="46" borderId="19" xfId="54" applyNumberFormat="1" applyFont="1" applyFill="1" applyBorder="1" applyAlignment="1">
      <alignment vertical="center" wrapText="1"/>
      <protection/>
    </xf>
    <xf numFmtId="0" fontId="13" fillId="46" borderId="20" xfId="54" applyNumberFormat="1" applyFont="1" applyFill="1" applyBorder="1" applyAlignment="1">
      <alignment vertical="center" wrapText="1"/>
      <protection/>
    </xf>
    <xf numFmtId="0" fontId="13" fillId="46" borderId="20" xfId="54" applyNumberFormat="1" applyFont="1" applyFill="1" applyBorder="1" applyAlignment="1">
      <alignment vertical="center"/>
      <protection/>
    </xf>
    <xf numFmtId="0" fontId="13" fillId="46" borderId="20" xfId="54" applyNumberFormat="1" applyFont="1" applyFill="1" applyBorder="1" applyAlignment="1">
      <alignment horizontal="center" vertical="center" wrapText="1"/>
      <protection/>
    </xf>
    <xf numFmtId="0" fontId="13" fillId="46" borderId="11" xfId="54" applyNumberFormat="1" applyFont="1" applyFill="1" applyBorder="1" applyAlignment="1">
      <alignment horizontal="center" vertical="center" wrapText="1"/>
      <protection/>
    </xf>
    <xf numFmtId="0" fontId="13" fillId="45" borderId="15" xfId="54" applyFont="1" applyFill="1" applyBorder="1" applyAlignment="1">
      <alignment horizontal="center" vertical="center"/>
      <protection/>
    </xf>
    <xf numFmtId="0" fontId="3" fillId="45" borderId="11" xfId="54" applyFont="1" applyFill="1" applyBorder="1" applyAlignment="1">
      <alignment horizontal="center" vertical="center"/>
      <protection/>
    </xf>
    <xf numFmtId="0" fontId="0" fillId="35" borderId="0" xfId="54" applyFill="1" applyBorder="1">
      <alignment/>
      <protection/>
    </xf>
    <xf numFmtId="0" fontId="12" fillId="34" borderId="11" xfId="54" applyNumberFormat="1" applyFont="1" applyFill="1" applyBorder="1" applyAlignment="1">
      <alignment horizontal="center"/>
      <protection/>
    </xf>
    <xf numFmtId="0" fontId="13" fillId="47" borderId="11" xfId="54" applyNumberFormat="1" applyFont="1" applyFill="1" applyBorder="1" applyAlignment="1">
      <alignment vertical="center"/>
      <protection/>
    </xf>
    <xf numFmtId="0" fontId="12" fillId="37" borderId="11" xfId="54" applyNumberFormat="1" applyFont="1" applyFill="1" applyBorder="1" applyAlignment="1">
      <alignment horizontal="center" vertical="center" wrapText="1"/>
      <protection/>
    </xf>
    <xf numFmtId="0" fontId="12" fillId="3" borderId="11" xfId="54" applyFont="1" applyFill="1" applyBorder="1" applyAlignment="1">
      <alignment horizontal="center" vertical="center"/>
      <protection/>
    </xf>
    <xf numFmtId="0" fontId="0" fillId="3" borderId="11" xfId="54" applyFont="1" applyFill="1" applyBorder="1" applyAlignment="1">
      <alignment horizontal="center" vertical="center"/>
      <protection/>
    </xf>
    <xf numFmtId="0" fontId="12" fillId="47" borderId="11" xfId="54" applyNumberFormat="1" applyFont="1" applyFill="1" applyBorder="1" applyAlignment="1">
      <alignment vertical="center"/>
      <protection/>
    </xf>
    <xf numFmtId="0" fontId="3" fillId="37" borderId="12" xfId="54" applyNumberFormat="1" applyFont="1" applyFill="1" applyBorder="1" applyAlignment="1">
      <alignment horizontal="center" vertical="center" wrapText="1"/>
      <protection/>
    </xf>
    <xf numFmtId="0" fontId="3" fillId="3" borderId="16" xfId="54" applyFont="1" applyFill="1" applyBorder="1" applyAlignment="1">
      <alignment horizontal="center" vertical="center"/>
      <protection/>
    </xf>
    <xf numFmtId="0" fontId="0" fillId="3" borderId="20" xfId="54" applyFill="1" applyBorder="1" applyAlignment="1">
      <alignment horizontal="center" vertical="center"/>
      <protection/>
    </xf>
    <xf numFmtId="0" fontId="0" fillId="39" borderId="11" xfId="54" applyNumberFormat="1" applyFont="1" applyFill="1" applyBorder="1" applyAlignment="1">
      <alignment vertical="center"/>
      <protection/>
    </xf>
    <xf numFmtId="0" fontId="0" fillId="37" borderId="11" xfId="54" applyNumberFormat="1" applyFont="1" applyFill="1" applyBorder="1" applyAlignment="1">
      <alignment vertical="center" wrapText="1"/>
      <protection/>
    </xf>
    <xf numFmtId="0" fontId="0" fillId="3" borderId="15" xfId="54" applyFill="1" applyBorder="1" applyAlignment="1">
      <alignment vertical="center"/>
      <protection/>
    </xf>
    <xf numFmtId="0" fontId="0" fillId="3" borderId="11" xfId="54" applyFill="1" applyBorder="1" applyAlignment="1">
      <alignment vertical="center"/>
      <protection/>
    </xf>
    <xf numFmtId="0" fontId="0" fillId="39" borderId="12" xfId="54" applyNumberFormat="1" applyFont="1" applyFill="1" applyBorder="1" applyAlignment="1">
      <alignment vertical="center"/>
      <protection/>
    </xf>
    <xf numFmtId="0" fontId="13" fillId="16" borderId="11" xfId="54" applyFont="1" applyFill="1" applyBorder="1" applyAlignment="1">
      <alignment horizontal="center" vertical="center"/>
      <protection/>
    </xf>
    <xf numFmtId="0" fontId="12" fillId="34" borderId="18" xfId="54" applyNumberFormat="1" applyFont="1" applyFill="1" applyBorder="1" applyAlignment="1">
      <alignment horizontal="left" vertical="center" wrapText="1"/>
      <protection/>
    </xf>
    <xf numFmtId="0" fontId="13" fillId="34" borderId="11" xfId="54" applyNumberFormat="1" applyFont="1" applyFill="1" applyBorder="1" applyAlignment="1" applyProtection="1">
      <alignment horizontal="center" vertical="center"/>
      <protection locked="0"/>
    </xf>
    <xf numFmtId="0" fontId="0" fillId="0" borderId="20" xfId="54" applyBorder="1">
      <alignment/>
      <protection/>
    </xf>
    <xf numFmtId="0" fontId="12" fillId="48" borderId="11" xfId="54" applyNumberFormat="1" applyFont="1" applyFill="1" applyBorder="1" applyAlignment="1" applyProtection="1">
      <alignment horizontal="center" vertical="center"/>
      <protection locked="0"/>
    </xf>
    <xf numFmtId="0" fontId="13" fillId="49" borderId="17" xfId="54" applyNumberFormat="1" applyFont="1" applyFill="1" applyBorder="1" applyAlignment="1" applyProtection="1">
      <alignment horizontal="center" vertical="center"/>
      <protection locked="0"/>
    </xf>
    <xf numFmtId="0" fontId="13" fillId="48" borderId="11" xfId="54" applyNumberFormat="1" applyFont="1" applyFill="1" applyBorder="1" applyAlignment="1" applyProtection="1">
      <alignment horizontal="center" vertical="center"/>
      <protection locked="0"/>
    </xf>
    <xf numFmtId="0" fontId="13" fillId="49" borderId="11" xfId="54" applyNumberFormat="1" applyFont="1" applyFill="1" applyBorder="1" applyAlignment="1" applyProtection="1">
      <alignment horizontal="center" vertical="center"/>
      <protection locked="0"/>
    </xf>
    <xf numFmtId="0" fontId="12" fillId="35" borderId="0" xfId="54" applyFont="1" applyFill="1">
      <alignment/>
      <protection/>
    </xf>
    <xf numFmtId="0" fontId="12" fillId="40" borderId="11" xfId="54" applyNumberFormat="1" applyFont="1" applyFill="1" applyBorder="1" applyAlignment="1" applyProtection="1">
      <alignment horizontal="center" vertical="center"/>
      <protection locked="0"/>
    </xf>
    <xf numFmtId="0" fontId="13" fillId="40" borderId="17" xfId="54" applyNumberFormat="1" applyFont="1" applyFill="1" applyBorder="1" applyAlignment="1" applyProtection="1">
      <alignment horizontal="center" vertical="center"/>
      <protection locked="0"/>
    </xf>
    <xf numFmtId="0" fontId="13" fillId="7" borderId="15" xfId="54" applyFont="1" applyFill="1" applyBorder="1" applyAlignment="1">
      <alignment horizontal="center" vertical="center"/>
      <protection/>
    </xf>
    <xf numFmtId="0" fontId="13" fillId="7" borderId="11" xfId="54" applyFont="1" applyFill="1" applyBorder="1" applyAlignment="1">
      <alignment horizontal="center" vertical="center"/>
      <protection/>
    </xf>
    <xf numFmtId="0" fontId="13" fillId="12" borderId="15" xfId="54" applyFont="1" applyFill="1" applyBorder="1" applyAlignment="1">
      <alignment horizontal="center" vertical="center"/>
      <protection/>
    </xf>
    <xf numFmtId="0" fontId="12" fillId="12" borderId="11" xfId="54" applyFont="1" applyFill="1" applyBorder="1" applyAlignment="1">
      <alignment horizontal="center" vertical="center"/>
      <protection/>
    </xf>
    <xf numFmtId="0" fontId="12" fillId="34" borderId="17" xfId="54" applyNumberFormat="1" applyFont="1" applyFill="1" applyBorder="1" applyAlignment="1">
      <alignment horizontal="center" vertical="center"/>
      <protection/>
    </xf>
    <xf numFmtId="0" fontId="12" fillId="39" borderId="11" xfId="54" applyNumberFormat="1" applyFont="1" applyFill="1" applyBorder="1" applyAlignment="1" applyProtection="1">
      <alignment horizontal="center" vertical="center"/>
      <protection locked="0"/>
    </xf>
    <xf numFmtId="0" fontId="13" fillId="9" borderId="15" xfId="54" applyFont="1" applyFill="1" applyBorder="1" applyAlignment="1">
      <alignment horizontal="center" vertical="center"/>
      <protection/>
    </xf>
    <xf numFmtId="0" fontId="12" fillId="9" borderId="11" xfId="54" applyFont="1" applyFill="1" applyBorder="1" applyAlignment="1">
      <alignment horizontal="center" vertical="center"/>
      <protection/>
    </xf>
    <xf numFmtId="0" fontId="12" fillId="9" borderId="15" xfId="54" applyFont="1" applyFill="1" applyBorder="1" applyAlignment="1">
      <alignment horizontal="center" vertical="center"/>
      <protection/>
    </xf>
    <xf numFmtId="0" fontId="12" fillId="41" borderId="11" xfId="54" applyNumberFormat="1" applyFont="1" applyFill="1" applyBorder="1" applyAlignment="1" applyProtection="1">
      <alignment horizontal="center" vertical="center"/>
      <protection locked="0"/>
    </xf>
    <xf numFmtId="0" fontId="13" fillId="41" borderId="17" xfId="54" applyNumberFormat="1" applyFont="1" applyFill="1" applyBorder="1" applyAlignment="1" applyProtection="1">
      <alignment horizontal="center" vertical="center"/>
      <protection locked="0"/>
    </xf>
    <xf numFmtId="0" fontId="13" fillId="6" borderId="15" xfId="54" applyFont="1" applyFill="1" applyBorder="1" applyAlignment="1">
      <alignment horizontal="center" vertical="center"/>
      <protection/>
    </xf>
    <xf numFmtId="0" fontId="12" fillId="6" borderId="11" xfId="54" applyFont="1" applyFill="1" applyBorder="1" applyAlignment="1">
      <alignment horizontal="center" vertical="center"/>
      <protection/>
    </xf>
    <xf numFmtId="0" fontId="12" fillId="37" borderId="17" xfId="54" applyNumberFormat="1" applyFont="1" applyFill="1" applyBorder="1" applyAlignment="1">
      <alignment horizontal="center" vertical="center"/>
      <protection/>
    </xf>
    <xf numFmtId="0" fontId="12" fillId="37" borderId="11" xfId="54" applyNumberFormat="1" applyFont="1" applyFill="1" applyBorder="1" applyAlignment="1">
      <alignment horizontal="center" vertical="center"/>
      <protection/>
    </xf>
    <xf numFmtId="0" fontId="12" fillId="39" borderId="10" xfId="54" applyNumberFormat="1" applyFont="1" applyFill="1" applyBorder="1" applyAlignment="1" applyProtection="1">
      <alignment horizontal="center" vertical="center"/>
      <protection locked="0"/>
    </xf>
    <xf numFmtId="0" fontId="12" fillId="39" borderId="10" xfId="54" applyNumberFormat="1" applyFont="1" applyFill="1" applyBorder="1" applyAlignment="1">
      <alignment horizontal="center" vertical="center"/>
      <protection/>
    </xf>
    <xf numFmtId="0" fontId="12" fillId="42" borderId="11" xfId="54" applyNumberFormat="1" applyFont="1" applyFill="1" applyBorder="1" applyAlignment="1" applyProtection="1">
      <alignment horizontal="center" vertical="center"/>
      <protection locked="0"/>
    </xf>
    <xf numFmtId="0" fontId="13" fillId="42" borderId="17" xfId="54" applyNumberFormat="1" applyFont="1" applyFill="1" applyBorder="1" applyAlignment="1">
      <alignment horizontal="center" vertical="center"/>
      <protection/>
    </xf>
    <xf numFmtId="0" fontId="13" fillId="42" borderId="11" xfId="54" applyNumberFormat="1" applyFont="1" applyFill="1" applyBorder="1" applyAlignment="1">
      <alignment horizontal="center" vertical="center"/>
      <protection/>
    </xf>
    <xf numFmtId="0" fontId="18" fillId="50" borderId="11" xfId="0" applyFont="1" applyFill="1" applyBorder="1" applyAlignment="1">
      <alignment horizontal="center" vertical="center" wrapText="1"/>
    </xf>
    <xf numFmtId="0" fontId="13" fillId="50" borderId="15" xfId="54" applyFont="1" applyFill="1" applyBorder="1" applyAlignment="1">
      <alignment horizontal="center" vertical="center"/>
      <protection/>
    </xf>
    <xf numFmtId="0" fontId="13" fillId="50" borderId="11" xfId="54" applyFont="1" applyFill="1" applyBorder="1" applyAlignment="1">
      <alignment horizontal="center" vertical="center"/>
      <protection/>
    </xf>
    <xf numFmtId="0" fontId="12" fillId="42" borderId="17" xfId="54" applyNumberFormat="1" applyFont="1" applyFill="1" applyBorder="1" applyAlignment="1">
      <alignment horizontal="center" vertical="center"/>
      <protection/>
    </xf>
    <xf numFmtId="0" fontId="12" fillId="42" borderId="11" xfId="54" applyNumberFormat="1" applyFont="1" applyFill="1" applyBorder="1" applyAlignment="1">
      <alignment horizontal="center" vertical="center"/>
      <protection/>
    </xf>
    <xf numFmtId="0" fontId="16" fillId="50" borderId="20" xfId="0" applyFont="1" applyFill="1" applyBorder="1" applyAlignment="1">
      <alignment horizontal="center" vertical="center" wrapText="1"/>
    </xf>
    <xf numFmtId="0" fontId="12" fillId="50" borderId="15" xfId="54" applyFont="1" applyFill="1" applyBorder="1" applyAlignment="1">
      <alignment horizontal="center" vertical="center"/>
      <protection/>
    </xf>
    <xf numFmtId="0" fontId="12" fillId="50" borderId="11" xfId="54" applyFont="1" applyFill="1" applyBorder="1" applyAlignment="1">
      <alignment horizontal="center" vertical="center"/>
      <protection/>
    </xf>
    <xf numFmtId="0" fontId="13" fillId="49" borderId="17" xfId="54" applyNumberFormat="1" applyFont="1" applyFill="1" applyBorder="1" applyAlignment="1">
      <alignment horizontal="center" vertical="center"/>
      <protection/>
    </xf>
    <xf numFmtId="0" fontId="13" fillId="49" borderId="11" xfId="54" applyNumberFormat="1" applyFont="1" applyFill="1" applyBorder="1" applyAlignment="1">
      <alignment horizontal="center" vertical="center"/>
      <protection/>
    </xf>
    <xf numFmtId="0" fontId="13" fillId="38" borderId="11" xfId="54" applyNumberFormat="1" applyFont="1" applyFill="1" applyBorder="1" applyAlignment="1">
      <alignment horizontal="center" vertical="center"/>
      <protection/>
    </xf>
    <xf numFmtId="0" fontId="18" fillId="12" borderId="20" xfId="0" applyFont="1" applyFill="1" applyBorder="1" applyAlignment="1">
      <alignment horizontal="center" vertical="center" wrapText="1"/>
    </xf>
    <xf numFmtId="0" fontId="13" fillId="38" borderId="17" xfId="54" applyNumberFormat="1" applyFont="1" applyFill="1" applyBorder="1" applyAlignment="1">
      <alignment horizontal="center" vertical="center"/>
      <protection/>
    </xf>
    <xf numFmtId="0" fontId="13" fillId="51" borderId="11" xfId="54" applyFont="1" applyFill="1" applyBorder="1" applyAlignment="1">
      <alignment horizontal="center" vertical="center"/>
      <protection/>
    </xf>
    <xf numFmtId="0" fontId="13" fillId="12" borderId="11" xfId="54" applyFont="1" applyFill="1" applyBorder="1" applyAlignment="1">
      <alignment horizontal="center" vertical="center"/>
      <protection/>
    </xf>
    <xf numFmtId="0" fontId="13" fillId="6" borderId="11" xfId="54" applyFont="1" applyFill="1" applyBorder="1" applyAlignment="1">
      <alignment horizontal="center" vertical="center"/>
      <protection/>
    </xf>
    <xf numFmtId="0" fontId="12" fillId="37" borderId="11" xfId="54" applyNumberFormat="1" applyFont="1" applyFill="1" applyBorder="1" applyAlignment="1" applyProtection="1">
      <alignment horizontal="center" vertical="center"/>
      <protection locked="0"/>
    </xf>
    <xf numFmtId="49" fontId="12" fillId="34" borderId="11" xfId="54" applyNumberFormat="1" applyFont="1" applyFill="1" applyBorder="1" applyAlignment="1" applyProtection="1">
      <alignment horizontal="center" vertical="center"/>
      <protection locked="0"/>
    </xf>
    <xf numFmtId="0" fontId="13" fillId="41" borderId="17" xfId="54" applyFont="1" applyFill="1" applyBorder="1" applyAlignment="1">
      <alignment horizontal="center" vertical="center"/>
      <protection/>
    </xf>
    <xf numFmtId="0" fontId="13" fillId="35" borderId="0" xfId="54" applyFont="1" applyFill="1">
      <alignment/>
      <protection/>
    </xf>
    <xf numFmtId="0" fontId="12" fillId="39" borderId="17" xfId="54" applyFont="1" applyFill="1" applyBorder="1" applyAlignment="1">
      <alignment horizontal="center" vertical="center"/>
      <protection/>
    </xf>
    <xf numFmtId="0" fontId="12" fillId="39" borderId="11" xfId="54" applyFont="1" applyFill="1" applyBorder="1" applyAlignment="1">
      <alignment horizontal="center" vertical="center"/>
      <protection/>
    </xf>
    <xf numFmtId="0" fontId="12" fillId="34" borderId="17" xfId="54" applyFont="1" applyFill="1" applyBorder="1" applyAlignment="1">
      <alignment horizontal="center" vertical="center"/>
      <protection/>
    </xf>
    <xf numFmtId="0" fontId="12" fillId="9" borderId="11" xfId="54" applyFont="1" applyFill="1" applyBorder="1">
      <alignment/>
      <protection/>
    </xf>
    <xf numFmtId="0" fontId="12" fillId="38" borderId="11" xfId="54" applyFont="1" applyFill="1" applyBorder="1" applyAlignment="1">
      <alignment horizontal="center" vertical="center"/>
      <protection/>
    </xf>
    <xf numFmtId="0" fontId="13" fillId="49" borderId="17" xfId="54" applyFont="1" applyFill="1" applyBorder="1" applyAlignment="1">
      <alignment horizontal="center" vertical="center"/>
      <protection/>
    </xf>
    <xf numFmtId="0" fontId="13" fillId="49" borderId="11" xfId="54" applyFont="1" applyFill="1" applyBorder="1" applyAlignment="1">
      <alignment horizontal="center" vertical="center"/>
      <protection/>
    </xf>
    <xf numFmtId="0" fontId="12" fillId="43" borderId="11" xfId="54" applyFont="1" applyFill="1" applyBorder="1" applyAlignment="1">
      <alignment horizontal="center" vertical="center"/>
      <protection/>
    </xf>
    <xf numFmtId="0" fontId="13" fillId="43" borderId="17" xfId="54" applyFont="1" applyFill="1" applyBorder="1" applyAlignment="1">
      <alignment horizontal="center" vertical="center"/>
      <protection/>
    </xf>
    <xf numFmtId="0" fontId="13" fillId="8" borderId="15" xfId="54" applyFont="1" applyFill="1" applyBorder="1" applyAlignment="1">
      <alignment horizontal="center" vertical="center"/>
      <protection/>
    </xf>
    <xf numFmtId="0" fontId="13" fillId="8" borderId="11" xfId="54" applyFont="1" applyFill="1" applyBorder="1" applyAlignment="1">
      <alignment horizontal="center" vertical="center"/>
      <protection/>
    </xf>
    <xf numFmtId="0" fontId="13" fillId="34" borderId="17" xfId="54" applyFont="1" applyFill="1" applyBorder="1" applyAlignment="1">
      <alignment horizontal="center" vertical="center"/>
      <protection/>
    </xf>
    <xf numFmtId="0" fontId="13" fillId="34" borderId="11" xfId="54" applyFont="1" applyFill="1" applyBorder="1" applyAlignment="1">
      <alignment horizontal="center" vertical="center"/>
      <protection/>
    </xf>
    <xf numFmtId="0" fontId="13" fillId="39" borderId="11" xfId="54" applyFont="1" applyFill="1" applyBorder="1" applyAlignment="1">
      <alignment horizontal="center" vertical="center"/>
      <protection/>
    </xf>
    <xf numFmtId="0" fontId="12" fillId="8" borderId="11" xfId="54" applyFont="1" applyFill="1" applyBorder="1" applyAlignment="1">
      <alignment horizontal="center" vertical="center"/>
      <protection/>
    </xf>
    <xf numFmtId="0" fontId="12" fillId="34" borderId="19" xfId="54" applyNumberFormat="1" applyFont="1" applyFill="1" applyBorder="1" applyAlignment="1">
      <alignment horizontal="center" vertical="center" wrapText="1"/>
      <protection/>
    </xf>
    <xf numFmtId="0" fontId="12" fillId="34" borderId="20" xfId="54" applyNumberFormat="1" applyFont="1" applyFill="1" applyBorder="1" applyAlignment="1">
      <alignment horizontal="center" vertical="center" wrapText="1"/>
      <protection/>
    </xf>
    <xf numFmtId="0" fontId="12" fillId="39" borderId="20" xfId="54" applyNumberFormat="1" applyFont="1" applyFill="1" applyBorder="1" applyAlignment="1">
      <alignment horizontal="center" vertical="center"/>
      <protection/>
    </xf>
    <xf numFmtId="0" fontId="12" fillId="34" borderId="20" xfId="54" applyNumberFormat="1" applyFont="1" applyFill="1" applyBorder="1" applyAlignment="1">
      <alignment horizontal="center" vertical="center"/>
      <protection/>
    </xf>
    <xf numFmtId="0" fontId="12" fillId="39" borderId="20" xfId="54" applyNumberFormat="1" applyFont="1" applyFill="1" applyBorder="1" applyAlignment="1">
      <alignment horizontal="center" vertical="center" wrapText="1"/>
      <protection/>
    </xf>
    <xf numFmtId="0" fontId="12" fillId="39" borderId="11" xfId="54" applyNumberFormat="1" applyFont="1" applyFill="1" applyBorder="1" applyAlignment="1">
      <alignment horizontal="center" vertical="center" wrapText="1"/>
      <protection/>
    </xf>
    <xf numFmtId="0" fontId="13" fillId="43" borderId="11" xfId="54" applyNumberFormat="1" applyFont="1" applyFill="1" applyBorder="1" applyAlignment="1">
      <alignment vertical="center"/>
      <protection/>
    </xf>
    <xf numFmtId="0" fontId="13" fillId="49" borderId="17" xfId="54" applyNumberFormat="1" applyFont="1" applyFill="1" applyBorder="1" applyAlignment="1">
      <alignment vertical="center" wrapText="1"/>
      <protection/>
    </xf>
    <xf numFmtId="0" fontId="13" fillId="43" borderId="11" xfId="54" applyNumberFormat="1" applyFont="1" applyFill="1" applyBorder="1" applyAlignment="1">
      <alignment vertical="center" wrapText="1"/>
      <protection/>
    </xf>
    <xf numFmtId="0" fontId="13" fillId="49" borderId="11" xfId="54" applyNumberFormat="1" applyFont="1" applyFill="1" applyBorder="1" applyAlignment="1">
      <alignment vertical="center"/>
      <protection/>
    </xf>
    <xf numFmtId="0" fontId="13" fillId="43" borderId="11" xfId="54" applyNumberFormat="1" applyFont="1" applyFill="1" applyBorder="1" applyAlignment="1">
      <alignment horizontal="center" vertical="center" wrapText="1"/>
      <protection/>
    </xf>
    <xf numFmtId="0" fontId="13" fillId="8" borderId="15" xfId="54" applyFont="1" applyFill="1" applyBorder="1" applyAlignment="1">
      <alignment vertical="center"/>
      <protection/>
    </xf>
    <xf numFmtId="0" fontId="13" fillId="51" borderId="11" xfId="54" applyFont="1" applyFill="1" applyBorder="1" applyAlignment="1">
      <alignment vertical="center"/>
      <protection/>
    </xf>
    <xf numFmtId="0" fontId="13" fillId="8" borderId="11" xfId="54" applyFont="1" applyFill="1" applyBorder="1" applyAlignment="1">
      <alignment vertical="center"/>
      <protection/>
    </xf>
    <xf numFmtId="0" fontId="13" fillId="34" borderId="19" xfId="54" applyNumberFormat="1" applyFont="1" applyFill="1" applyBorder="1" applyAlignment="1">
      <alignment horizontal="center" vertical="center" wrapText="1"/>
      <protection/>
    </xf>
    <xf numFmtId="0" fontId="13" fillId="34" borderId="20" xfId="54" applyNumberFormat="1" applyFont="1" applyFill="1" applyBorder="1" applyAlignment="1">
      <alignment horizontal="center" vertical="center" wrapText="1"/>
      <protection/>
    </xf>
    <xf numFmtId="0" fontId="13" fillId="49" borderId="20" xfId="54" applyNumberFormat="1" applyFont="1" applyFill="1" applyBorder="1" applyAlignment="1">
      <alignment horizontal="center" vertical="center"/>
      <protection/>
    </xf>
    <xf numFmtId="0" fontId="12" fillId="49" borderId="20" xfId="54" applyNumberFormat="1" applyFont="1" applyFill="1" applyBorder="1" applyAlignment="1">
      <alignment horizontal="center" vertical="center"/>
      <protection/>
    </xf>
    <xf numFmtId="0" fontId="12" fillId="51" borderId="11" xfId="54" applyFont="1" applyFill="1" applyBorder="1" applyAlignment="1">
      <alignment horizontal="center" vertical="center"/>
      <protection/>
    </xf>
    <xf numFmtId="0" fontId="12" fillId="35" borderId="0" xfId="54" applyFont="1" applyFill="1" applyAlignment="1">
      <alignment horizontal="center" vertical="center"/>
      <protection/>
    </xf>
    <xf numFmtId="0" fontId="13" fillId="43" borderId="19" xfId="54" applyNumberFormat="1" applyFont="1" applyFill="1" applyBorder="1" applyAlignment="1">
      <alignment vertical="center" wrapText="1"/>
      <protection/>
    </xf>
    <xf numFmtId="0" fontId="13" fillId="43" borderId="20" xfId="54" applyNumberFormat="1" applyFont="1" applyFill="1" applyBorder="1" applyAlignment="1">
      <alignment vertical="center" wrapText="1"/>
      <protection/>
    </xf>
    <xf numFmtId="0" fontId="13" fillId="43" borderId="20" xfId="54" applyNumberFormat="1" applyFont="1" applyFill="1" applyBorder="1" applyAlignment="1">
      <alignment horizontal="center" vertical="center"/>
      <protection/>
    </xf>
    <xf numFmtId="0" fontId="13" fillId="49" borderId="20" xfId="54" applyNumberFormat="1" applyFont="1" applyFill="1" applyBorder="1" applyAlignment="1">
      <alignment vertical="center"/>
      <protection/>
    </xf>
    <xf numFmtId="0" fontId="13" fillId="43" borderId="20" xfId="54" applyNumberFormat="1" applyFont="1" applyFill="1" applyBorder="1" applyAlignment="1">
      <alignment vertical="center"/>
      <protection/>
    </xf>
    <xf numFmtId="0" fontId="13" fillId="43" borderId="20" xfId="54" applyNumberFormat="1" applyFont="1" applyFill="1" applyBorder="1" applyAlignment="1">
      <alignment horizontal="center" vertical="center" wrapText="1"/>
      <protection/>
    </xf>
    <xf numFmtId="0" fontId="13" fillId="34" borderId="19" xfId="54" applyNumberFormat="1" applyFont="1" applyFill="1" applyBorder="1" applyAlignment="1">
      <alignment vertical="center" wrapText="1"/>
      <protection/>
    </xf>
    <xf numFmtId="0" fontId="13" fillId="34" borderId="20" xfId="54" applyNumberFormat="1" applyFont="1" applyFill="1" applyBorder="1" applyAlignment="1">
      <alignment vertical="center" wrapText="1"/>
      <protection/>
    </xf>
    <xf numFmtId="0" fontId="13" fillId="39" borderId="20" xfId="54" applyNumberFormat="1" applyFont="1" applyFill="1" applyBorder="1" applyAlignment="1">
      <alignment horizontal="center" vertical="center"/>
      <protection/>
    </xf>
    <xf numFmtId="0" fontId="12" fillId="34" borderId="20" xfId="54" applyNumberFormat="1" applyFont="1" applyFill="1" applyBorder="1" applyAlignment="1">
      <alignment vertical="center"/>
      <protection/>
    </xf>
    <xf numFmtId="0" fontId="12" fillId="49" borderId="20" xfId="54" applyNumberFormat="1" applyFont="1" applyFill="1" applyBorder="1" applyAlignment="1">
      <alignment vertical="center"/>
      <protection/>
    </xf>
    <xf numFmtId="0" fontId="12" fillId="44" borderId="11" xfId="54" applyNumberFormat="1" applyFont="1" applyFill="1" applyBorder="1" applyAlignment="1">
      <alignment vertical="center"/>
      <protection/>
    </xf>
    <xf numFmtId="0" fontId="13" fillId="44" borderId="19" xfId="54" applyNumberFormat="1" applyFont="1" applyFill="1" applyBorder="1" applyAlignment="1">
      <alignment vertical="center" wrapText="1"/>
      <protection/>
    </xf>
    <xf numFmtId="0" fontId="13" fillId="44" borderId="20" xfId="54" applyNumberFormat="1" applyFont="1" applyFill="1" applyBorder="1" applyAlignment="1">
      <alignment vertical="center" wrapText="1"/>
      <protection/>
    </xf>
    <xf numFmtId="0" fontId="13" fillId="44" borderId="20" xfId="54" applyNumberFormat="1" applyFont="1" applyFill="1" applyBorder="1" applyAlignment="1">
      <alignment horizontal="center" vertical="center"/>
      <protection/>
    </xf>
    <xf numFmtId="0" fontId="13" fillId="44" borderId="20" xfId="54" applyNumberFormat="1" applyFont="1" applyFill="1" applyBorder="1" applyAlignment="1">
      <alignment vertical="center"/>
      <protection/>
    </xf>
    <xf numFmtId="0" fontId="13" fillId="44" borderId="20" xfId="54" applyNumberFormat="1" applyFont="1" applyFill="1" applyBorder="1" applyAlignment="1">
      <alignment horizontal="center" vertical="center" wrapText="1"/>
      <protection/>
    </xf>
    <xf numFmtId="0" fontId="13" fillId="44" borderId="11" xfId="54" applyNumberFormat="1" applyFont="1" applyFill="1" applyBorder="1" applyAlignment="1">
      <alignment horizontal="center" vertical="center" wrapText="1"/>
      <protection/>
    </xf>
    <xf numFmtId="0" fontId="13" fillId="10" borderId="15" xfId="54" applyFont="1" applyFill="1" applyBorder="1" applyAlignment="1">
      <alignment horizontal="center" vertical="center"/>
      <protection/>
    </xf>
    <xf numFmtId="0" fontId="13" fillId="10" borderId="11" xfId="54" applyFont="1" applyFill="1" applyBorder="1" applyAlignment="1">
      <alignment horizontal="center" vertical="center"/>
      <protection/>
    </xf>
    <xf numFmtId="0" fontId="16" fillId="35" borderId="11" xfId="0" applyNumberFormat="1" applyFont="1" applyFill="1" applyBorder="1" applyAlignment="1">
      <alignment/>
    </xf>
    <xf numFmtId="0" fontId="13" fillId="34" borderId="18" xfId="54" applyNumberFormat="1" applyFont="1" applyFill="1" applyBorder="1" applyAlignment="1">
      <alignment vertical="center" wrapText="1"/>
      <protection/>
    </xf>
    <xf numFmtId="0" fontId="12" fillId="34" borderId="19" xfId="54" applyNumberFormat="1" applyFont="1" applyFill="1" applyBorder="1" applyAlignment="1">
      <alignment vertical="center" wrapText="1"/>
      <protection/>
    </xf>
    <xf numFmtId="0" fontId="12" fillId="34" borderId="20" xfId="54" applyNumberFormat="1" applyFont="1" applyFill="1" applyBorder="1" applyAlignment="1">
      <alignment vertical="center" wrapText="1"/>
      <protection/>
    </xf>
    <xf numFmtId="16" fontId="18" fillId="35" borderId="11" xfId="0" applyNumberFormat="1" applyFont="1" applyFill="1" applyBorder="1" applyAlignment="1">
      <alignment/>
    </xf>
    <xf numFmtId="0" fontId="12" fillId="37" borderId="19" xfId="54" applyNumberFormat="1" applyFont="1" applyFill="1" applyBorder="1" applyAlignment="1">
      <alignment horizontal="center" vertical="center" wrapText="1"/>
      <protection/>
    </xf>
    <xf numFmtId="0" fontId="12" fillId="35" borderId="17" xfId="54" applyFont="1" applyFill="1" applyBorder="1">
      <alignment/>
      <protection/>
    </xf>
    <xf numFmtId="0" fontId="12" fillId="35" borderId="11" xfId="54" applyFont="1" applyFill="1" applyBorder="1">
      <alignment/>
      <protection/>
    </xf>
    <xf numFmtId="0" fontId="12" fillId="37" borderId="20" xfId="54" applyNumberFormat="1" applyFont="1" applyFill="1" applyBorder="1" applyAlignment="1">
      <alignment horizontal="center" vertical="center" wrapText="1"/>
      <protection/>
    </xf>
    <xf numFmtId="0" fontId="12" fillId="3" borderId="15" xfId="54" applyFont="1" applyFill="1" applyBorder="1" applyAlignment="1">
      <alignment horizontal="center" vertical="center"/>
      <protection/>
    </xf>
    <xf numFmtId="0" fontId="12" fillId="3" borderId="11" xfId="54" applyFont="1" applyFill="1" applyBorder="1">
      <alignment/>
      <protection/>
    </xf>
    <xf numFmtId="0" fontId="13" fillId="46" borderId="20" xfId="54" applyNumberFormat="1" applyFont="1" applyFill="1" applyBorder="1" applyAlignment="1">
      <alignment horizontal="center" vertical="center"/>
      <protection/>
    </xf>
    <xf numFmtId="0" fontId="5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right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center" vertical="top" wrapText="1"/>
      <protection locked="0"/>
    </xf>
    <xf numFmtId="0" fontId="4" fillId="0" borderId="0" xfId="54" applyFont="1" applyAlignment="1" applyProtection="1">
      <alignment horizontal="center" vertical="top"/>
      <protection locked="0"/>
    </xf>
    <xf numFmtId="0" fontId="9" fillId="33" borderId="21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10" fillId="33" borderId="21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top"/>
      <protection locked="0"/>
    </xf>
    <xf numFmtId="0" fontId="4" fillId="33" borderId="0" xfId="54" applyFont="1" applyFill="1" applyBorder="1" applyAlignment="1" applyProtection="1">
      <alignment horizontal="left" vertical="center"/>
      <protection locked="0"/>
    </xf>
    <xf numFmtId="0" fontId="4" fillId="33" borderId="0" xfId="54" applyFont="1" applyFill="1" applyBorder="1" applyAlignment="1" applyProtection="1">
      <alignment horizontal="left" vertical="top"/>
      <protection locked="0"/>
    </xf>
    <xf numFmtId="0" fontId="10" fillId="33" borderId="21" xfId="54" applyNumberFormat="1" applyFont="1" applyFill="1" applyBorder="1" applyAlignment="1" applyProtection="1">
      <alignment horizontal="left" vertical="top" wrapText="1"/>
      <protection locked="0"/>
    </xf>
    <xf numFmtId="0" fontId="10" fillId="33" borderId="21" xfId="54" applyNumberFormat="1" applyFont="1" applyFill="1" applyBorder="1" applyAlignment="1" applyProtection="1">
      <alignment horizontal="center" vertical="top"/>
      <protection locked="0"/>
    </xf>
    <xf numFmtId="0" fontId="10" fillId="33" borderId="21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1" fillId="33" borderId="0" xfId="54" applyFont="1" applyFill="1" applyBorder="1" applyAlignment="1" applyProtection="1">
      <alignment horizontal="right" vertical="center"/>
      <protection locked="0"/>
    </xf>
    <xf numFmtId="0" fontId="10" fillId="33" borderId="21" xfId="54" applyNumberFormat="1" applyFont="1" applyFill="1" applyBorder="1" applyAlignment="1" applyProtection="1">
      <alignment horizontal="center" vertical="center"/>
      <protection locked="0"/>
    </xf>
    <xf numFmtId="0" fontId="0" fillId="4" borderId="10" xfId="54" applyFill="1" applyBorder="1" applyAlignment="1">
      <alignment horizontal="center" vertical="center" textRotation="90"/>
      <protection/>
    </xf>
    <xf numFmtId="0" fontId="0" fillId="4" borderId="12" xfId="54" applyFill="1" applyBorder="1" applyAlignment="1">
      <alignment horizontal="center" vertical="center" textRotation="90"/>
      <protection/>
    </xf>
    <xf numFmtId="0" fontId="0" fillId="4" borderId="20" xfId="54" applyFill="1" applyBorder="1" applyAlignment="1">
      <alignment horizontal="center" vertical="center" textRotation="90"/>
      <protection/>
    </xf>
    <xf numFmtId="0" fontId="0" fillId="36" borderId="15" xfId="54" applyFont="1" applyFill="1" applyBorder="1" applyAlignment="1" applyProtection="1">
      <alignment horizontal="center" vertical="center"/>
      <protection locked="0"/>
    </xf>
    <xf numFmtId="0" fontId="0" fillId="36" borderId="17" xfId="54" applyFont="1" applyFill="1" applyBorder="1" applyAlignment="1" applyProtection="1">
      <alignment horizontal="center" vertical="center"/>
      <protection locked="0"/>
    </xf>
    <xf numFmtId="0" fontId="0" fillId="36" borderId="20" xfId="54" applyFont="1" applyFill="1" applyBorder="1" applyAlignment="1" applyProtection="1">
      <alignment horizontal="center" vertical="center"/>
      <protection locked="0"/>
    </xf>
    <xf numFmtId="0" fontId="0" fillId="33" borderId="15" xfId="54" applyFont="1" applyFill="1" applyBorder="1" applyAlignment="1" applyProtection="1">
      <alignment horizontal="center" vertical="center"/>
      <protection locked="0"/>
    </xf>
    <xf numFmtId="0" fontId="0" fillId="33" borderId="22" xfId="54" applyFont="1" applyFill="1" applyBorder="1" applyAlignment="1" applyProtection="1">
      <alignment horizontal="center" vertical="center"/>
      <protection locked="0"/>
    </xf>
    <xf numFmtId="0" fontId="0" fillId="36" borderId="10" xfId="54" applyFont="1" applyFill="1" applyBorder="1" applyAlignment="1" applyProtection="1">
      <alignment horizontal="center" vertical="center" textRotation="90"/>
      <protection locked="0"/>
    </xf>
    <xf numFmtId="0" fontId="0" fillId="36" borderId="12" xfId="54" applyFont="1" applyFill="1" applyBorder="1" applyAlignment="1" applyProtection="1">
      <alignment horizontal="center" vertical="center" textRotation="90"/>
      <protection locked="0"/>
    </xf>
    <xf numFmtId="0" fontId="0" fillId="36" borderId="20" xfId="54" applyFont="1" applyFill="1" applyBorder="1" applyAlignment="1" applyProtection="1">
      <alignment horizontal="center" vertical="center" textRotation="90"/>
      <protection locked="0"/>
    </xf>
    <xf numFmtId="0" fontId="0" fillId="33" borderId="15" xfId="54" applyFont="1" applyFill="1" applyBorder="1" applyAlignment="1" applyProtection="1">
      <alignment horizontal="center" vertical="center" wrapText="1"/>
      <protection locked="0"/>
    </xf>
    <xf numFmtId="0" fontId="0" fillId="33" borderId="22" xfId="54" applyFont="1" applyFill="1" applyBorder="1" applyAlignment="1" applyProtection="1">
      <alignment horizontal="center" vertical="center" wrapText="1"/>
      <protection locked="0"/>
    </xf>
    <xf numFmtId="0" fontId="0" fillId="33" borderId="17" xfId="54" applyFont="1" applyFill="1" applyBorder="1" applyAlignment="1" applyProtection="1">
      <alignment horizontal="center" vertical="center" wrapText="1"/>
      <protection locked="0"/>
    </xf>
    <xf numFmtId="0" fontId="0" fillId="36" borderId="15" xfId="54" applyFont="1" applyFill="1" applyBorder="1" applyAlignment="1" applyProtection="1">
      <alignment horizontal="center" vertical="center" wrapText="1"/>
      <protection locked="0"/>
    </xf>
    <xf numFmtId="0" fontId="0" fillId="36" borderId="22" xfId="54" applyFont="1" applyFill="1" applyBorder="1" applyAlignment="1" applyProtection="1">
      <alignment horizontal="center" vertical="center" wrapText="1"/>
      <protection locked="0"/>
    </xf>
    <xf numFmtId="0" fontId="0" fillId="36" borderId="17" xfId="54" applyFont="1" applyFill="1" applyBorder="1" applyAlignment="1" applyProtection="1">
      <alignment horizontal="center" vertical="center" wrapText="1"/>
      <protection locked="0"/>
    </xf>
    <xf numFmtId="0" fontId="14" fillId="34" borderId="11" xfId="54" applyNumberFormat="1" applyFont="1" applyFill="1" applyBorder="1" applyAlignment="1">
      <alignment horizontal="center" vertical="center" wrapText="1"/>
      <protection/>
    </xf>
    <xf numFmtId="0" fontId="14" fillId="34" borderId="20" xfId="54" applyNumberFormat="1" applyFont="1" applyFill="1" applyBorder="1" applyAlignment="1">
      <alignment horizontal="center" vertical="center" textRotation="90"/>
      <protection/>
    </xf>
    <xf numFmtId="0" fontId="15" fillId="34" borderId="11" xfId="54" applyNumberFormat="1" applyFont="1" applyFill="1" applyBorder="1" applyAlignment="1">
      <alignment horizontal="center" vertical="center" textRotation="90"/>
      <protection/>
    </xf>
    <xf numFmtId="0" fontId="14" fillId="34" borderId="13" xfId="54" applyNumberFormat="1" applyFont="1" applyFill="1" applyBorder="1" applyAlignment="1">
      <alignment horizontal="center" vertical="center" wrapText="1"/>
      <protection/>
    </xf>
    <xf numFmtId="0" fontId="14" fillId="34" borderId="23" xfId="54" applyNumberFormat="1" applyFont="1" applyFill="1" applyBorder="1" applyAlignment="1">
      <alignment horizontal="center" vertical="center" wrapText="1"/>
      <protection/>
    </xf>
    <xf numFmtId="0" fontId="14" fillId="34" borderId="14" xfId="54" applyNumberFormat="1" applyFont="1" applyFill="1" applyBorder="1" applyAlignment="1">
      <alignment horizontal="center" vertical="center" wrapText="1"/>
      <protection/>
    </xf>
    <xf numFmtId="0" fontId="13" fillId="48" borderId="11" xfId="54" applyNumberFormat="1" applyFont="1" applyFill="1" applyBorder="1" applyAlignment="1">
      <alignment horizontal="center" vertical="center" wrapText="1"/>
      <protection/>
    </xf>
    <xf numFmtId="16" fontId="16" fillId="35" borderId="13" xfId="0" applyNumberFormat="1" applyFont="1" applyFill="1" applyBorder="1" applyAlignment="1">
      <alignment horizontal="center" wrapText="1"/>
    </xf>
    <xf numFmtId="16" fontId="16" fillId="35" borderId="23" xfId="0" applyNumberFormat="1" applyFont="1" applyFill="1" applyBorder="1" applyAlignment="1">
      <alignment horizontal="center" wrapText="1"/>
    </xf>
    <xf numFmtId="16" fontId="16" fillId="35" borderId="14" xfId="0" applyNumberFormat="1" applyFont="1" applyFill="1" applyBorder="1" applyAlignment="1">
      <alignment horizontal="center" wrapText="1"/>
    </xf>
    <xf numFmtId="16" fontId="16" fillId="35" borderId="18" xfId="0" applyNumberFormat="1" applyFont="1" applyFill="1" applyBorder="1" applyAlignment="1">
      <alignment horizontal="center" wrapText="1"/>
    </xf>
    <xf numFmtId="16" fontId="16" fillId="35" borderId="21" xfId="0" applyNumberFormat="1" applyFont="1" applyFill="1" applyBorder="1" applyAlignment="1">
      <alignment horizontal="center" wrapText="1"/>
    </xf>
    <xf numFmtId="16" fontId="16" fillId="35" borderId="19" xfId="0" applyNumberFormat="1" applyFont="1" applyFill="1" applyBorder="1" applyAlignment="1">
      <alignment horizontal="center" wrapText="1"/>
    </xf>
    <xf numFmtId="0" fontId="13" fillId="34" borderId="13" xfId="54" applyNumberFormat="1" applyFont="1" applyFill="1" applyBorder="1" applyAlignment="1">
      <alignment horizontal="center" vertical="center"/>
      <protection/>
    </xf>
    <xf numFmtId="0" fontId="13" fillId="34" borderId="14" xfId="54" applyNumberFormat="1" applyFont="1" applyFill="1" applyBorder="1" applyAlignment="1">
      <alignment horizontal="center" vertical="center"/>
      <protection/>
    </xf>
    <xf numFmtId="0" fontId="13" fillId="34" borderId="18" xfId="54" applyNumberFormat="1" applyFont="1" applyFill="1" applyBorder="1" applyAlignment="1">
      <alignment horizontal="center" vertical="center"/>
      <protection/>
    </xf>
    <xf numFmtId="0" fontId="13" fillId="34" borderId="19" xfId="54" applyNumberFormat="1" applyFont="1" applyFill="1" applyBorder="1" applyAlignment="1">
      <alignment horizontal="center" vertical="center"/>
      <protection/>
    </xf>
    <xf numFmtId="0" fontId="14" fillId="0" borderId="11" xfId="54" applyFont="1" applyBorder="1" applyAlignment="1">
      <alignment horizontal="center" wrapText="1"/>
      <protection/>
    </xf>
    <xf numFmtId="0" fontId="0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3" borderId="20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3" xfId="54" applyFont="1" applyFill="1" applyBorder="1" applyAlignment="1" applyProtection="1">
      <alignment horizontal="center" vertical="center"/>
      <protection locked="0"/>
    </xf>
    <xf numFmtId="0" fontId="0" fillId="33" borderId="23" xfId="54" applyFont="1" applyFill="1" applyBorder="1" applyAlignment="1" applyProtection="1">
      <alignment horizontal="center" vertical="center"/>
      <protection locked="0"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33" borderId="21" xfId="54" applyFont="1" applyFill="1" applyBorder="1" applyAlignment="1" applyProtection="1">
      <alignment horizontal="center" vertical="center"/>
      <protection locked="0"/>
    </xf>
    <xf numFmtId="0" fontId="0" fillId="4" borderId="15" xfId="54" applyFill="1" applyBorder="1" applyAlignment="1">
      <alignment horizontal="center"/>
      <protection/>
    </xf>
    <xf numFmtId="0" fontId="0" fillId="4" borderId="17" xfId="54" applyFill="1" applyBorder="1" applyAlignment="1">
      <alignment horizontal="center"/>
      <protection/>
    </xf>
    <xf numFmtId="0" fontId="0" fillId="34" borderId="10" xfId="54" applyFont="1" applyFill="1" applyBorder="1" applyAlignment="1" applyProtection="1">
      <alignment horizontal="center" vertical="center" textRotation="90"/>
      <protection locked="0"/>
    </xf>
    <xf numFmtId="0" fontId="0" fillId="34" borderId="12" xfId="54" applyFont="1" applyFill="1" applyBorder="1" applyAlignment="1" applyProtection="1">
      <alignment horizontal="center" vertical="center" textRotation="90"/>
      <protection locked="0"/>
    </xf>
    <xf numFmtId="0" fontId="0" fillId="34" borderId="20" xfId="54" applyFont="1" applyFill="1" applyBorder="1" applyAlignment="1" applyProtection="1">
      <alignment horizontal="center" vertical="center" textRotation="90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3" borderId="12" xfId="54" applyFont="1" applyFill="1" applyBorder="1" applyAlignment="1" applyProtection="1">
      <alignment horizontal="center" vertical="center"/>
      <protection locked="0"/>
    </xf>
    <xf numFmtId="0" fontId="0" fillId="33" borderId="20" xfId="54" applyFont="1" applyFill="1" applyBorder="1" applyAlignment="1" applyProtection="1">
      <alignment horizontal="center" vertical="center"/>
      <protection locked="0"/>
    </xf>
    <xf numFmtId="0" fontId="0" fillId="33" borderId="12" xfId="54" applyFont="1" applyFill="1" applyBorder="1" applyAlignment="1" applyProtection="1">
      <alignment horizontal="center" vertical="center" wrapText="1"/>
      <protection locked="0"/>
    </xf>
    <xf numFmtId="0" fontId="0" fillId="33" borderId="10" xfId="54" applyFont="1" applyFill="1" applyBorder="1" applyAlignment="1" applyProtection="1">
      <alignment horizontal="center" vertical="center" wrapText="1"/>
      <protection locked="0"/>
    </xf>
    <xf numFmtId="0" fontId="0" fillId="33" borderId="12" xfId="54" applyFont="1" applyFill="1" applyBorder="1" applyAlignment="1" applyProtection="1">
      <alignment horizontal="center" vertical="center" wrapText="1"/>
      <protection locked="0"/>
    </xf>
    <xf numFmtId="0" fontId="0" fillId="33" borderId="20" xfId="54" applyFont="1" applyFill="1" applyBorder="1" applyAlignment="1" applyProtection="1">
      <alignment horizontal="center" vertical="center" wrapText="1"/>
      <protection locked="0"/>
    </xf>
    <xf numFmtId="0" fontId="0" fillId="33" borderId="12" xfId="54" applyFont="1" applyFill="1" applyBorder="1" applyAlignment="1" applyProtection="1">
      <alignment horizontal="center" vertical="center" textRotation="90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7">
      <selection activeCell="AE37" sqref="AE37"/>
    </sheetView>
  </sheetViews>
  <sheetFormatPr defaultColWidth="14.66015625" defaultRowHeight="13.5" customHeight="1"/>
  <cols>
    <col min="1" max="3" width="3.33203125" style="1" customWidth="1"/>
    <col min="4" max="4" width="17.16015625" style="1" customWidth="1"/>
    <col min="5" max="48" width="3.33203125" style="1" customWidth="1"/>
    <col min="49" max="16384" width="14.66015625" style="1" customWidth="1"/>
  </cols>
  <sheetData>
    <row r="1" spans="4:48" ht="24" customHeight="1">
      <c r="D1" s="4"/>
      <c r="E1" s="4"/>
      <c r="F1" s="4"/>
      <c r="AF1" s="212" t="s">
        <v>19</v>
      </c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</row>
    <row r="2" spans="4:48" ht="26.25" customHeight="1">
      <c r="D2" s="4"/>
      <c r="E2" s="4"/>
      <c r="F2" s="4"/>
      <c r="AF2" s="213" t="s">
        <v>20</v>
      </c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</row>
    <row r="3" spans="1:6" ht="3.75" customHeight="1">
      <c r="A3" s="4"/>
      <c r="B3" s="4"/>
      <c r="C3" s="4"/>
      <c r="D3" s="4"/>
      <c r="E3" s="4"/>
      <c r="F3" s="4"/>
    </row>
    <row r="4" spans="4:48" ht="26.25" customHeight="1">
      <c r="D4" s="4"/>
      <c r="E4" s="4"/>
      <c r="F4" s="4"/>
      <c r="AF4" s="214" t="s">
        <v>21</v>
      </c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</row>
    <row r="5" spans="4:48" ht="23.25" customHeight="1">
      <c r="D5" s="4"/>
      <c r="E5" s="4"/>
      <c r="F5" s="4"/>
      <c r="AF5" s="215" t="s">
        <v>22</v>
      </c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</row>
    <row r="6" spans="1:48" ht="8.25" customHeight="1">
      <c r="A6" s="4"/>
      <c r="B6" s="4"/>
      <c r="C6" s="4"/>
      <c r="D6" s="4"/>
      <c r="E6" s="4"/>
      <c r="F6" s="4"/>
      <c r="AF6" s="214" t="s">
        <v>23</v>
      </c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</row>
    <row r="7" spans="4:48" ht="8.25" customHeight="1">
      <c r="D7" s="4"/>
      <c r="E7" s="4"/>
      <c r="F7" s="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</row>
    <row r="8" spans="4:6" ht="8.25" customHeight="1">
      <c r="D8" s="4"/>
      <c r="E8" s="4"/>
      <c r="F8" s="4"/>
    </row>
    <row r="9" spans="1:48" ht="38.25" customHeight="1">
      <c r="A9" s="216" t="s">
        <v>24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13.5" customHeight="1">
      <c r="A10" s="217" t="s">
        <v>44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</row>
    <row r="11" spans="1:48" ht="30.75" customHeight="1">
      <c r="A11" s="219" t="s">
        <v>43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</row>
    <row r="12" spans="1:48" ht="18.75" customHeight="1">
      <c r="A12" s="220" t="s">
        <v>25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</row>
    <row r="13" spans="1:48" ht="26.25" customHeight="1">
      <c r="A13" s="221" t="s">
        <v>26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</row>
    <row r="14" spans="1:48" ht="17.25" customHeight="1">
      <c r="A14" s="222" t="s">
        <v>200</v>
      </c>
      <c r="B14" s="222"/>
      <c r="C14" s="222"/>
      <c r="D14" s="222"/>
      <c r="E14" s="222"/>
      <c r="F14" s="4"/>
      <c r="G14" s="222" t="s">
        <v>201</v>
      </c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</row>
    <row r="15" spans="1:48" ht="19.5" customHeight="1">
      <c r="A15" s="223" t="s">
        <v>27</v>
      </c>
      <c r="B15" s="223"/>
      <c r="C15" s="223"/>
      <c r="D15" s="223"/>
      <c r="E15" s="223"/>
      <c r="F15" s="223"/>
      <c r="G15" s="223" t="s">
        <v>28</v>
      </c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"/>
    </row>
    <row r="16" spans="1:48" ht="13.5" customHeight="1" hidden="1">
      <c r="A16" s="224" t="s">
        <v>29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AV16" s="2"/>
    </row>
    <row r="17" spans="1:48" ht="18" customHeight="1">
      <c r="A17" s="224" t="s">
        <v>30</v>
      </c>
      <c r="B17" s="224"/>
      <c r="C17" s="224"/>
      <c r="D17" s="224"/>
      <c r="E17" s="222" t="s">
        <v>31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</row>
    <row r="18" spans="1:4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/>
      <c r="AL18" s="4"/>
      <c r="AM18" s="4"/>
      <c r="AN18" s="4"/>
      <c r="AO18" s="4"/>
      <c r="AP18" s="4"/>
      <c r="AQ18" s="4"/>
      <c r="AR18" s="2"/>
      <c r="AS18" s="2"/>
      <c r="AT18" s="4"/>
      <c r="AU18" s="2"/>
      <c r="AV18" s="2"/>
    </row>
    <row r="19" spans="1:48" ht="15" customHeight="1">
      <c r="A19" s="225" t="s">
        <v>32</v>
      </c>
      <c r="B19" s="225"/>
      <c r="C19" s="225"/>
      <c r="D19" s="225"/>
      <c r="E19" s="225"/>
      <c r="F19" s="225"/>
      <c r="G19" s="226" t="s">
        <v>202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</row>
    <row r="20" spans="1:48" ht="13.5" customHeight="1" hidden="1">
      <c r="A20" s="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</row>
    <row r="21" spans="1:48" ht="13.5" customHeight="1" hidden="1">
      <c r="A21" s="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</row>
    <row r="22" spans="1:48" ht="13.5" customHeight="1" hidden="1">
      <c r="A22" s="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</row>
    <row r="23" spans="1:48" ht="13.5" customHeight="1" hidden="1">
      <c r="A23" s="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</row>
    <row r="24" spans="1:48" ht="13.5" customHeight="1" hidden="1">
      <c r="A24" s="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</row>
    <row r="25" spans="1:48" ht="13.5" customHeight="1" hidden="1">
      <c r="A25" s="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</row>
    <row r="26" spans="1:48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"/>
      <c r="AS26" s="2"/>
      <c r="AT26" s="4"/>
      <c r="AU26" s="2"/>
      <c r="AV26" s="2"/>
    </row>
    <row r="27" spans="1:48" ht="17.25" customHeight="1">
      <c r="A27" s="224" t="s">
        <v>33</v>
      </c>
      <c r="B27" s="224"/>
      <c r="C27" s="224"/>
      <c r="D27" s="224"/>
      <c r="E27" s="224"/>
      <c r="F27" s="224"/>
      <c r="G27" s="227" t="s">
        <v>34</v>
      </c>
      <c r="H27" s="227"/>
      <c r="I27" s="227"/>
      <c r="J27" s="227"/>
      <c r="K27" s="227"/>
      <c r="L27" s="227"/>
      <c r="M27" s="227"/>
      <c r="N27" s="227"/>
      <c r="O27" s="4"/>
      <c r="P27" s="224" t="s">
        <v>35</v>
      </c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7" t="s">
        <v>45</v>
      </c>
      <c r="AD27" s="227"/>
      <c r="AE27" s="227"/>
      <c r="AF27" s="227"/>
      <c r="AG27" s="227"/>
      <c r="AH27" s="4"/>
      <c r="AI27" s="224" t="s">
        <v>36</v>
      </c>
      <c r="AJ27" s="224"/>
      <c r="AK27" s="224"/>
      <c r="AL27" s="224"/>
      <c r="AM27" s="224"/>
      <c r="AN27" s="224"/>
      <c r="AO27" s="224"/>
      <c r="AP27" s="224"/>
      <c r="AQ27" s="224"/>
      <c r="AR27" s="224"/>
      <c r="AS27" s="227">
        <v>2019</v>
      </c>
      <c r="AT27" s="227"/>
      <c r="AU27" s="227"/>
      <c r="AV27" s="227"/>
    </row>
    <row r="28" spans="1:4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"/>
      <c r="AS28" s="2"/>
      <c r="AT28" s="4"/>
      <c r="AU28" s="2"/>
      <c r="AV28" s="2"/>
    </row>
    <row r="29" spans="1:48" ht="18.75" customHeight="1">
      <c r="A29" s="224" t="s">
        <v>37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8" t="s">
        <v>38</v>
      </c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</row>
    <row r="30" spans="1:48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29" t="s">
        <v>39</v>
      </c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</row>
    <row r="31" ht="7.5" customHeight="1"/>
    <row r="32" spans="1:26" ht="13.5" customHeight="1">
      <c r="A32" s="224" t="s">
        <v>40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30" t="s">
        <v>41</v>
      </c>
      <c r="M32" s="230"/>
      <c r="N32" s="231"/>
      <c r="O32" s="231"/>
      <c r="P32" s="231"/>
      <c r="Q32" s="231"/>
      <c r="R32" s="231"/>
      <c r="S32" s="230" t="s">
        <v>42</v>
      </c>
      <c r="T32" s="230"/>
      <c r="U32" s="222"/>
      <c r="V32" s="222"/>
      <c r="W32" s="222"/>
      <c r="X32" s="222"/>
      <c r="Y32" s="222"/>
      <c r="Z32" s="222"/>
    </row>
  </sheetData>
  <sheetProtection/>
  <mergeCells count="39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10:AV10"/>
    <mergeCell ref="A11:AV11"/>
    <mergeCell ref="A12:AV12"/>
    <mergeCell ref="A13:AV13"/>
    <mergeCell ref="A14:E14"/>
    <mergeCell ref="G14:AV14"/>
    <mergeCell ref="AF1:AV1"/>
    <mergeCell ref="AF2:AV2"/>
    <mergeCell ref="AF4:AV4"/>
    <mergeCell ref="AF5:AV5"/>
    <mergeCell ref="AF6:AV7"/>
    <mergeCell ref="A9:AV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96"/>
  <sheetViews>
    <sheetView showGridLines="0" tabSelected="1" zoomScalePageLayoutView="0" workbookViewId="0" topLeftCell="A1">
      <pane xSplit="9" ySplit="9" topLeftCell="J10" activePane="bottomRight" state="frozen"/>
      <selection pane="topLeft" activeCell="A1" sqref="A1"/>
      <selection pane="topRight" activeCell="N1" sqref="N1"/>
      <selection pane="bottomLeft" activeCell="A9" sqref="A9"/>
      <selection pane="bottomRight" activeCell="Q4" sqref="Q4:Q7"/>
    </sheetView>
  </sheetViews>
  <sheetFormatPr defaultColWidth="14.66015625" defaultRowHeight="14.25" customHeight="1"/>
  <cols>
    <col min="1" max="1" width="11.66015625" style="1" customWidth="1"/>
    <col min="2" max="2" width="35.83203125" style="1" customWidth="1"/>
    <col min="3" max="3" width="12.5" style="29" customWidth="1"/>
    <col min="4" max="4" width="12" style="1" customWidth="1"/>
    <col min="5" max="5" width="7.33203125" style="1" customWidth="1"/>
    <col min="6" max="6" width="8.83203125" style="18" customWidth="1"/>
    <col min="7" max="7" width="9.83203125" style="1" customWidth="1"/>
    <col min="8" max="8" width="13.33203125" style="1" customWidth="1"/>
    <col min="9" max="9" width="10.83203125" style="1" customWidth="1"/>
    <col min="10" max="10" width="9.33203125" style="17" customWidth="1"/>
    <col min="11" max="11" width="9.5" style="17" customWidth="1"/>
    <col min="12" max="12" width="10" style="17" customWidth="1"/>
    <col min="13" max="13" width="10.83203125" style="17" customWidth="1"/>
    <col min="14" max="14" width="11.83203125" style="17" customWidth="1"/>
    <col min="15" max="15" width="14.66015625" style="17" customWidth="1"/>
    <col min="16" max="17" width="14.66015625" style="29" customWidth="1"/>
    <col min="18" max="16384" width="14.66015625" style="1" customWidth="1"/>
  </cols>
  <sheetData>
    <row r="1" spans="1:17" ht="31.5" customHeight="1">
      <c r="A1" s="278" t="s">
        <v>12</v>
      </c>
      <c r="B1" s="282" t="s">
        <v>13</v>
      </c>
      <c r="C1" s="267" t="s">
        <v>125</v>
      </c>
      <c r="D1" s="269" t="s">
        <v>97</v>
      </c>
      <c r="E1" s="270"/>
      <c r="F1" s="270"/>
      <c r="G1" s="270"/>
      <c r="H1" s="270"/>
      <c r="I1" s="270"/>
      <c r="J1" s="246" t="s">
        <v>119</v>
      </c>
      <c r="K1" s="247"/>
      <c r="L1" s="247"/>
      <c r="M1" s="247"/>
      <c r="N1" s="247"/>
      <c r="O1" s="247"/>
      <c r="P1" s="247"/>
      <c r="Q1" s="248"/>
    </row>
    <row r="2" spans="1:17" ht="12.75" customHeight="1">
      <c r="A2" s="279"/>
      <c r="B2" s="283"/>
      <c r="C2" s="285"/>
      <c r="D2" s="271"/>
      <c r="E2" s="272"/>
      <c r="F2" s="272"/>
      <c r="G2" s="272"/>
      <c r="H2" s="272"/>
      <c r="I2" s="272"/>
      <c r="J2" s="237" t="s">
        <v>46</v>
      </c>
      <c r="K2" s="237"/>
      <c r="L2" s="237" t="s">
        <v>94</v>
      </c>
      <c r="M2" s="237"/>
      <c r="N2" s="235" t="s">
        <v>93</v>
      </c>
      <c r="O2" s="236"/>
      <c r="P2" s="273" t="s">
        <v>130</v>
      </c>
      <c r="Q2" s="274"/>
    </row>
    <row r="3" spans="1:17" ht="39" customHeight="1">
      <c r="A3" s="279"/>
      <c r="B3" s="283"/>
      <c r="C3" s="285"/>
      <c r="D3" s="267" t="s">
        <v>126</v>
      </c>
      <c r="E3" s="267" t="s">
        <v>14</v>
      </c>
      <c r="F3" s="238" t="s">
        <v>122</v>
      </c>
      <c r="G3" s="239"/>
      <c r="H3" s="239"/>
      <c r="I3" s="239"/>
      <c r="J3" s="13" t="s">
        <v>47</v>
      </c>
      <c r="K3" s="13" t="s">
        <v>48</v>
      </c>
      <c r="L3" s="13" t="s">
        <v>49</v>
      </c>
      <c r="M3" s="13" t="s">
        <v>50</v>
      </c>
      <c r="N3" s="13" t="s">
        <v>51</v>
      </c>
      <c r="O3" s="32" t="s">
        <v>92</v>
      </c>
      <c r="P3" s="14" t="s">
        <v>131</v>
      </c>
      <c r="Q3" s="14" t="s">
        <v>132</v>
      </c>
    </row>
    <row r="4" spans="1:17" ht="33" customHeight="1">
      <c r="A4" s="279"/>
      <c r="B4" s="283"/>
      <c r="C4" s="285"/>
      <c r="D4" s="285"/>
      <c r="E4" s="285"/>
      <c r="F4" s="275" t="s">
        <v>123</v>
      </c>
      <c r="G4" s="243" t="s">
        <v>127</v>
      </c>
      <c r="H4" s="244"/>
      <c r="I4" s="245"/>
      <c r="J4" s="240" t="s">
        <v>95</v>
      </c>
      <c r="K4" s="240" t="s">
        <v>121</v>
      </c>
      <c r="L4" s="240" t="s">
        <v>96</v>
      </c>
      <c r="M4" s="240" t="s">
        <v>98</v>
      </c>
      <c r="N4" s="240" t="s">
        <v>96</v>
      </c>
      <c r="O4" s="232" t="s">
        <v>120</v>
      </c>
      <c r="P4" s="232" t="s">
        <v>133</v>
      </c>
      <c r="Q4" s="232" t="s">
        <v>134</v>
      </c>
    </row>
    <row r="5" spans="1:17" ht="16.5" customHeight="1" hidden="1">
      <c r="A5" s="279"/>
      <c r="B5" s="283"/>
      <c r="C5" s="285"/>
      <c r="D5" s="285"/>
      <c r="E5" s="285"/>
      <c r="F5" s="276"/>
      <c r="G5" s="267" t="s">
        <v>128</v>
      </c>
      <c r="H5" s="267" t="s">
        <v>129</v>
      </c>
      <c r="I5" s="267" t="s">
        <v>124</v>
      </c>
      <c r="J5" s="241"/>
      <c r="K5" s="241"/>
      <c r="L5" s="241"/>
      <c r="M5" s="241"/>
      <c r="N5" s="241"/>
      <c r="O5" s="233"/>
      <c r="P5" s="233"/>
      <c r="Q5" s="233"/>
    </row>
    <row r="6" spans="1:17" ht="56.25" customHeight="1" hidden="1">
      <c r="A6" s="279"/>
      <c r="B6" s="283"/>
      <c r="C6" s="285"/>
      <c r="D6" s="285"/>
      <c r="E6" s="285"/>
      <c r="F6" s="276"/>
      <c r="G6" s="268"/>
      <c r="H6" s="268"/>
      <c r="I6" s="268"/>
      <c r="J6" s="241"/>
      <c r="K6" s="241"/>
      <c r="L6" s="241"/>
      <c r="M6" s="241"/>
      <c r="N6" s="241"/>
      <c r="O6" s="233"/>
      <c r="P6" s="233"/>
      <c r="Q6" s="233"/>
    </row>
    <row r="7" spans="1:17" ht="17.25" customHeight="1">
      <c r="A7" s="280"/>
      <c r="B7" s="284"/>
      <c r="C7" s="268"/>
      <c r="D7" s="268"/>
      <c r="E7" s="268"/>
      <c r="F7" s="277"/>
      <c r="G7" s="281" t="s">
        <v>217</v>
      </c>
      <c r="H7" s="281" t="s">
        <v>218</v>
      </c>
      <c r="I7" s="281" t="s">
        <v>219</v>
      </c>
      <c r="J7" s="242"/>
      <c r="K7" s="242"/>
      <c r="L7" s="242"/>
      <c r="M7" s="242"/>
      <c r="N7" s="242"/>
      <c r="O7" s="234"/>
      <c r="P7" s="234"/>
      <c r="Q7" s="234"/>
    </row>
    <row r="8" spans="1:17" ht="14.25" customHeight="1">
      <c r="A8" s="7" t="s">
        <v>3</v>
      </c>
      <c r="B8" s="26" t="s">
        <v>4</v>
      </c>
      <c r="C8" s="19" t="s">
        <v>1</v>
      </c>
      <c r="D8" s="27">
        <v>4</v>
      </c>
      <c r="E8" s="7">
        <v>5</v>
      </c>
      <c r="F8" s="21">
        <v>6</v>
      </c>
      <c r="G8" s="7">
        <v>7</v>
      </c>
      <c r="H8" s="7">
        <v>8</v>
      </c>
      <c r="I8" s="7">
        <v>9</v>
      </c>
      <c r="J8" s="15">
        <v>10</v>
      </c>
      <c r="K8" s="15">
        <v>11</v>
      </c>
      <c r="L8" s="15">
        <v>12</v>
      </c>
      <c r="M8" s="15">
        <v>13</v>
      </c>
      <c r="N8" s="16">
        <v>14</v>
      </c>
      <c r="O8" s="33">
        <v>15</v>
      </c>
      <c r="P8" s="12">
        <v>16</v>
      </c>
      <c r="Q8" s="12">
        <v>17</v>
      </c>
    </row>
    <row r="9" spans="1:17" s="102" customFormat="1" ht="24" customHeight="1">
      <c r="A9" s="255" t="s">
        <v>89</v>
      </c>
      <c r="B9" s="255"/>
      <c r="C9" s="98"/>
      <c r="D9" s="99">
        <f aca="true" t="shared" si="0" ref="D9:Q9">D10+D29</f>
        <v>7279</v>
      </c>
      <c r="E9" s="100">
        <f t="shared" si="0"/>
        <v>1951</v>
      </c>
      <c r="F9" s="101">
        <f t="shared" si="0"/>
        <v>5328</v>
      </c>
      <c r="G9" s="100">
        <f t="shared" si="0"/>
        <v>2401</v>
      </c>
      <c r="H9" s="101">
        <f t="shared" si="0"/>
        <v>2903</v>
      </c>
      <c r="I9" s="100">
        <f t="shared" si="0"/>
        <v>24</v>
      </c>
      <c r="J9" s="100">
        <f t="shared" si="0"/>
        <v>612</v>
      </c>
      <c r="K9" s="100">
        <f t="shared" si="0"/>
        <v>824</v>
      </c>
      <c r="L9" s="100">
        <f t="shared" si="0"/>
        <v>612</v>
      </c>
      <c r="M9" s="100">
        <f t="shared" si="0"/>
        <v>823</v>
      </c>
      <c r="N9" s="100">
        <f t="shared" si="0"/>
        <v>612</v>
      </c>
      <c r="O9" s="34">
        <f t="shared" si="0"/>
        <v>824</v>
      </c>
      <c r="P9" s="94">
        <f t="shared" si="0"/>
        <v>562</v>
      </c>
      <c r="Q9" s="94">
        <f t="shared" si="0"/>
        <v>459</v>
      </c>
    </row>
    <row r="10" spans="1:17" s="102" customFormat="1" ht="30" customHeight="1">
      <c r="A10" s="42" t="s">
        <v>100</v>
      </c>
      <c r="B10" s="43" t="s">
        <v>99</v>
      </c>
      <c r="C10" s="103"/>
      <c r="D10" s="104">
        <f>D11+D23+D27</f>
        <v>2044</v>
      </c>
      <c r="E10" s="42">
        <f>E11+E23+E27</f>
        <v>640</v>
      </c>
      <c r="F10" s="42">
        <f>F11+F23++F27</f>
        <v>1404</v>
      </c>
      <c r="G10" s="42">
        <f>G11+G23+G27</f>
        <v>1124</v>
      </c>
      <c r="H10" s="42">
        <f>H11+H23+H27</f>
        <v>280</v>
      </c>
      <c r="I10" s="42">
        <f>I11+$I23+I27</f>
        <v>0</v>
      </c>
      <c r="J10" s="42">
        <f>J11+J23+J27</f>
        <v>612</v>
      </c>
      <c r="K10" s="42">
        <f>K11+K23+K27</f>
        <v>792</v>
      </c>
      <c r="L10" s="42">
        <f aca="true" t="shared" si="1" ref="L10:Q10">L11+L23+L27</f>
        <v>0</v>
      </c>
      <c r="M10" s="42">
        <f t="shared" si="1"/>
        <v>0</v>
      </c>
      <c r="N10" s="42">
        <f t="shared" si="1"/>
        <v>0</v>
      </c>
      <c r="O10" s="105">
        <f t="shared" si="1"/>
        <v>0</v>
      </c>
      <c r="P10" s="106">
        <f t="shared" si="1"/>
        <v>0</v>
      </c>
      <c r="Q10" s="106">
        <f t="shared" si="1"/>
        <v>0</v>
      </c>
    </row>
    <row r="11" spans="1:17" s="102" customFormat="1" ht="21.75" customHeight="1">
      <c r="A11" s="44"/>
      <c r="B11" s="41" t="s">
        <v>0</v>
      </c>
      <c r="C11" s="44"/>
      <c r="D11" s="40">
        <f>SUM(D12:D22)</f>
        <v>1566</v>
      </c>
      <c r="E11" s="31">
        <f>SUM(E12:E22)</f>
        <v>481</v>
      </c>
      <c r="F11" s="31">
        <f>SUM(F12:F22)</f>
        <v>1085</v>
      </c>
      <c r="G11" s="31">
        <f>SUM(G12:G22)</f>
        <v>898</v>
      </c>
      <c r="H11" s="31">
        <f>SUM(H12:H22)</f>
        <v>187</v>
      </c>
      <c r="I11" s="44">
        <v>0</v>
      </c>
      <c r="J11" s="31">
        <f aca="true" t="shared" si="2" ref="J11:O11">SUM(J12:J22)</f>
        <v>470</v>
      </c>
      <c r="K11" s="31">
        <f t="shared" si="2"/>
        <v>615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107">
        <f t="shared" si="2"/>
        <v>0</v>
      </c>
      <c r="P11" s="108">
        <v>0</v>
      </c>
      <c r="Q11" s="108">
        <v>0</v>
      </c>
    </row>
    <row r="12" spans="1:17" s="102" customFormat="1" ht="13.5" customHeight="1">
      <c r="A12" s="22" t="s">
        <v>52</v>
      </c>
      <c r="B12" s="45" t="s">
        <v>53</v>
      </c>
      <c r="C12" s="22" t="s">
        <v>135</v>
      </c>
      <c r="D12" s="109">
        <f>SUM(E12:F12)</f>
        <v>116</v>
      </c>
      <c r="E12" s="96">
        <v>38</v>
      </c>
      <c r="F12" s="39">
        <f>SUM(J12:Q12)</f>
        <v>78</v>
      </c>
      <c r="G12" s="59">
        <v>78</v>
      </c>
      <c r="H12" s="59">
        <v>0</v>
      </c>
      <c r="I12" s="59">
        <v>0</v>
      </c>
      <c r="J12" s="110">
        <v>34</v>
      </c>
      <c r="K12" s="38">
        <v>44</v>
      </c>
      <c r="L12" s="38">
        <v>0</v>
      </c>
      <c r="M12" s="38">
        <v>0</v>
      </c>
      <c r="N12" s="38">
        <v>0</v>
      </c>
      <c r="O12" s="111">
        <v>0</v>
      </c>
      <c r="P12" s="112">
        <v>0</v>
      </c>
      <c r="Q12" s="112">
        <v>0</v>
      </c>
    </row>
    <row r="13" spans="1:17" s="102" customFormat="1" ht="13.5" customHeight="1">
      <c r="A13" s="22" t="s">
        <v>54</v>
      </c>
      <c r="B13" s="45" t="s">
        <v>55</v>
      </c>
      <c r="C13" s="22" t="s">
        <v>136</v>
      </c>
      <c r="D13" s="109">
        <f>SUM(E13:F13)</f>
        <v>175</v>
      </c>
      <c r="E13" s="96">
        <v>58</v>
      </c>
      <c r="F13" s="39">
        <f>SUM(J13:Q13)</f>
        <v>117</v>
      </c>
      <c r="G13" s="59">
        <f>F13</f>
        <v>117</v>
      </c>
      <c r="H13" s="59">
        <v>0</v>
      </c>
      <c r="I13" s="59">
        <v>0</v>
      </c>
      <c r="J13" s="110">
        <v>54</v>
      </c>
      <c r="K13" s="38">
        <v>63</v>
      </c>
      <c r="L13" s="38">
        <v>0</v>
      </c>
      <c r="M13" s="38">
        <v>0</v>
      </c>
      <c r="N13" s="38">
        <v>0</v>
      </c>
      <c r="O13" s="113">
        <v>0</v>
      </c>
      <c r="P13" s="112">
        <v>0</v>
      </c>
      <c r="Q13" s="112">
        <v>0</v>
      </c>
    </row>
    <row r="14" spans="1:17" s="102" customFormat="1" ht="13.5" customHeight="1">
      <c r="A14" s="22" t="s">
        <v>56</v>
      </c>
      <c r="B14" s="45" t="s">
        <v>5</v>
      </c>
      <c r="C14" s="22" t="s">
        <v>136</v>
      </c>
      <c r="D14" s="109">
        <f>SUM(E14:F14)</f>
        <v>175</v>
      </c>
      <c r="E14" s="96">
        <v>58</v>
      </c>
      <c r="F14" s="39">
        <f>SUM(J14:Q14)</f>
        <v>117</v>
      </c>
      <c r="G14" s="59">
        <v>77</v>
      </c>
      <c r="H14" s="59">
        <v>40</v>
      </c>
      <c r="I14" s="59">
        <v>0</v>
      </c>
      <c r="J14" s="110">
        <v>40</v>
      </c>
      <c r="K14" s="38">
        <v>77</v>
      </c>
      <c r="L14" s="38">
        <v>0</v>
      </c>
      <c r="M14" s="38">
        <v>0</v>
      </c>
      <c r="N14" s="38">
        <v>0</v>
      </c>
      <c r="O14" s="113">
        <v>0</v>
      </c>
      <c r="P14" s="112"/>
      <c r="Q14" s="112"/>
    </row>
    <row r="15" spans="1:17" s="102" customFormat="1" ht="13.5" customHeight="1">
      <c r="A15" s="22" t="s">
        <v>57</v>
      </c>
      <c r="B15" s="45" t="s">
        <v>10</v>
      </c>
      <c r="C15" s="22" t="s">
        <v>135</v>
      </c>
      <c r="D15" s="109">
        <f>SUM(E15:F15)</f>
        <v>234</v>
      </c>
      <c r="E15" s="96">
        <v>78</v>
      </c>
      <c r="F15" s="39">
        <f>SUM(J15:O15)</f>
        <v>156</v>
      </c>
      <c r="G15" s="59">
        <f>F15</f>
        <v>156</v>
      </c>
      <c r="H15" s="59">
        <v>0</v>
      </c>
      <c r="I15" s="59">
        <v>0</v>
      </c>
      <c r="J15" s="110">
        <v>68</v>
      </c>
      <c r="K15" s="38">
        <v>88</v>
      </c>
      <c r="L15" s="38">
        <v>0</v>
      </c>
      <c r="M15" s="38">
        <v>0</v>
      </c>
      <c r="N15" s="38">
        <v>0</v>
      </c>
      <c r="O15" s="113">
        <v>0</v>
      </c>
      <c r="P15" s="112">
        <v>0</v>
      </c>
      <c r="Q15" s="112">
        <v>0</v>
      </c>
    </row>
    <row r="16" spans="1:17" s="102" customFormat="1" ht="23.25" customHeight="1">
      <c r="A16" s="22" t="s">
        <v>58</v>
      </c>
      <c r="B16" s="45" t="s">
        <v>6</v>
      </c>
      <c r="C16" s="22" t="s">
        <v>136</v>
      </c>
      <c r="D16" s="109">
        <f>SUM(E16:F16)</f>
        <v>175</v>
      </c>
      <c r="E16" s="96">
        <v>58</v>
      </c>
      <c r="F16" s="39">
        <f aca="true" t="shared" si="3" ref="F16:F22">SUM(J16:Q16)</f>
        <v>117</v>
      </c>
      <c r="G16" s="59">
        <v>117</v>
      </c>
      <c r="H16" s="59">
        <v>0</v>
      </c>
      <c r="I16" s="59">
        <v>0</v>
      </c>
      <c r="J16" s="110">
        <v>34</v>
      </c>
      <c r="K16" s="38">
        <v>83</v>
      </c>
      <c r="L16" s="38">
        <v>0</v>
      </c>
      <c r="M16" s="38">
        <v>0</v>
      </c>
      <c r="N16" s="38">
        <v>0</v>
      </c>
      <c r="O16" s="113">
        <v>0</v>
      </c>
      <c r="P16" s="112">
        <v>0</v>
      </c>
      <c r="Q16" s="112">
        <v>0</v>
      </c>
    </row>
    <row r="17" spans="1:17" s="102" customFormat="1" ht="13.5" customHeight="1">
      <c r="A17" s="22" t="s">
        <v>59</v>
      </c>
      <c r="B17" s="45" t="s">
        <v>2</v>
      </c>
      <c r="C17" s="22"/>
      <c r="D17" s="109">
        <f>SUM(G17:H17)</f>
        <v>117</v>
      </c>
      <c r="E17" s="96">
        <v>0</v>
      </c>
      <c r="F17" s="39">
        <f t="shared" si="3"/>
        <v>117</v>
      </c>
      <c r="G17" s="59">
        <v>4</v>
      </c>
      <c r="H17" s="59">
        <v>113</v>
      </c>
      <c r="I17" s="59">
        <v>0</v>
      </c>
      <c r="J17" s="110">
        <v>54</v>
      </c>
      <c r="K17" s="38">
        <v>63</v>
      </c>
      <c r="L17" s="38">
        <v>0</v>
      </c>
      <c r="M17" s="38">
        <v>0</v>
      </c>
      <c r="N17" s="38">
        <v>0</v>
      </c>
      <c r="O17" s="113">
        <v>0</v>
      </c>
      <c r="P17" s="112">
        <v>0</v>
      </c>
      <c r="Q17" s="112">
        <v>0</v>
      </c>
    </row>
    <row r="18" spans="1:17" s="102" customFormat="1" ht="25.5" customHeight="1">
      <c r="A18" s="22" t="s">
        <v>137</v>
      </c>
      <c r="B18" s="45" t="s">
        <v>60</v>
      </c>
      <c r="C18" s="22"/>
      <c r="D18" s="109">
        <f>SUM(E18:F18)</f>
        <v>105</v>
      </c>
      <c r="E18" s="96">
        <v>35</v>
      </c>
      <c r="F18" s="39">
        <f t="shared" si="3"/>
        <v>70</v>
      </c>
      <c r="G18" s="59">
        <v>62</v>
      </c>
      <c r="H18" s="59">
        <v>8</v>
      </c>
      <c r="I18" s="59">
        <v>0</v>
      </c>
      <c r="J18" s="110">
        <v>34</v>
      </c>
      <c r="K18" s="38">
        <v>36</v>
      </c>
      <c r="L18" s="38">
        <v>0</v>
      </c>
      <c r="M18" s="38">
        <v>0</v>
      </c>
      <c r="N18" s="38">
        <v>0</v>
      </c>
      <c r="O18" s="113">
        <v>0</v>
      </c>
      <c r="P18" s="112">
        <v>0</v>
      </c>
      <c r="Q18" s="112">
        <v>0</v>
      </c>
    </row>
    <row r="19" spans="1:17" s="102" customFormat="1" ht="23.25" customHeight="1">
      <c r="A19" s="22" t="s">
        <v>138</v>
      </c>
      <c r="B19" s="45" t="s">
        <v>139</v>
      </c>
      <c r="C19" s="22"/>
      <c r="D19" s="109">
        <f>SUM(E19:F19)</f>
        <v>145</v>
      </c>
      <c r="E19" s="96">
        <v>48</v>
      </c>
      <c r="F19" s="39">
        <f t="shared" si="3"/>
        <v>97</v>
      </c>
      <c r="G19" s="59">
        <v>87</v>
      </c>
      <c r="H19" s="59">
        <v>10</v>
      </c>
      <c r="I19" s="59">
        <v>0</v>
      </c>
      <c r="J19" s="110">
        <v>46</v>
      </c>
      <c r="K19" s="38">
        <v>51</v>
      </c>
      <c r="L19" s="38">
        <v>0</v>
      </c>
      <c r="M19" s="38">
        <v>0</v>
      </c>
      <c r="N19" s="38">
        <v>0</v>
      </c>
      <c r="O19" s="113">
        <v>0</v>
      </c>
      <c r="P19" s="112">
        <v>0</v>
      </c>
      <c r="Q19" s="112">
        <v>0</v>
      </c>
    </row>
    <row r="20" spans="1:17" s="102" customFormat="1" ht="13.5" customHeight="1">
      <c r="A20" s="22" t="s">
        <v>61</v>
      </c>
      <c r="B20" s="45" t="s">
        <v>140</v>
      </c>
      <c r="C20" s="22" t="s">
        <v>136</v>
      </c>
      <c r="D20" s="109">
        <f>SUM(E20:F20)</f>
        <v>162</v>
      </c>
      <c r="E20" s="96">
        <v>54</v>
      </c>
      <c r="F20" s="39">
        <f t="shared" si="3"/>
        <v>108</v>
      </c>
      <c r="G20" s="59">
        <v>108</v>
      </c>
      <c r="H20" s="59">
        <v>0</v>
      </c>
      <c r="I20" s="59">
        <v>0</v>
      </c>
      <c r="J20" s="110">
        <v>34</v>
      </c>
      <c r="K20" s="38">
        <v>74</v>
      </c>
      <c r="L20" s="38">
        <v>0</v>
      </c>
      <c r="M20" s="38">
        <v>0</v>
      </c>
      <c r="N20" s="38">
        <v>0</v>
      </c>
      <c r="O20" s="113">
        <v>0</v>
      </c>
      <c r="P20" s="112">
        <v>0</v>
      </c>
      <c r="Q20" s="112">
        <v>0</v>
      </c>
    </row>
    <row r="21" spans="1:17" s="102" customFormat="1" ht="13.5" customHeight="1">
      <c r="A21" s="22" t="s">
        <v>62</v>
      </c>
      <c r="B21" s="45" t="s">
        <v>7</v>
      </c>
      <c r="C21" s="22"/>
      <c r="D21" s="109">
        <f>SUM(E21:F21)</f>
        <v>108</v>
      </c>
      <c r="E21" s="96">
        <v>36</v>
      </c>
      <c r="F21" s="39">
        <f t="shared" si="3"/>
        <v>72</v>
      </c>
      <c r="G21" s="59">
        <v>60</v>
      </c>
      <c r="H21" s="59">
        <v>12</v>
      </c>
      <c r="I21" s="59">
        <v>0</v>
      </c>
      <c r="J21" s="110">
        <v>72</v>
      </c>
      <c r="K21" s="38">
        <v>0</v>
      </c>
      <c r="L21" s="38">
        <v>0</v>
      </c>
      <c r="M21" s="38">
        <v>0</v>
      </c>
      <c r="N21" s="38">
        <v>0</v>
      </c>
      <c r="O21" s="113">
        <v>0</v>
      </c>
      <c r="P21" s="112">
        <v>0</v>
      </c>
      <c r="Q21" s="112">
        <v>0</v>
      </c>
    </row>
    <row r="22" spans="1:17" s="102" customFormat="1" ht="13.5" customHeight="1">
      <c r="A22" s="22" t="s">
        <v>63</v>
      </c>
      <c r="B22" s="45" t="s">
        <v>8</v>
      </c>
      <c r="C22" s="22"/>
      <c r="D22" s="109">
        <f>SUM(E22:F22)</f>
        <v>54</v>
      </c>
      <c r="E22" s="22">
        <v>18</v>
      </c>
      <c r="F22" s="38">
        <f t="shared" si="3"/>
        <v>36</v>
      </c>
      <c r="G22" s="59">
        <v>32</v>
      </c>
      <c r="H22" s="59">
        <v>4</v>
      </c>
      <c r="I22" s="59">
        <v>0</v>
      </c>
      <c r="J22" s="110">
        <v>0</v>
      </c>
      <c r="K22" s="38">
        <v>36</v>
      </c>
      <c r="L22" s="38">
        <v>0</v>
      </c>
      <c r="M22" s="38">
        <v>0</v>
      </c>
      <c r="N22" s="38">
        <v>0</v>
      </c>
      <c r="O22" s="113">
        <v>0</v>
      </c>
      <c r="P22" s="112">
        <v>0</v>
      </c>
      <c r="Q22" s="112">
        <v>0</v>
      </c>
    </row>
    <row r="23" spans="1:17" s="102" customFormat="1" ht="34.5" customHeight="1">
      <c r="A23" s="46" t="s">
        <v>9</v>
      </c>
      <c r="B23" s="47" t="s">
        <v>65</v>
      </c>
      <c r="C23" s="114"/>
      <c r="D23" s="115">
        <f>SUM(D24:D26)</f>
        <v>420</v>
      </c>
      <c r="E23" s="46">
        <f>SUM(E24:E26)</f>
        <v>140</v>
      </c>
      <c r="F23" s="46">
        <f>SUM(F24:F26)</f>
        <v>280</v>
      </c>
      <c r="G23" s="46">
        <f>SUM(G24:G26)</f>
        <v>217</v>
      </c>
      <c r="H23" s="46">
        <f>SUM(H24:H26)</f>
        <v>63</v>
      </c>
      <c r="I23" s="46">
        <f>SUM(I24:I27)</f>
        <v>0</v>
      </c>
      <c r="J23" s="46">
        <f aca="true" t="shared" si="4" ref="J23:O23">SUM(J24:J26)</f>
        <v>142</v>
      </c>
      <c r="K23" s="46">
        <f>SUM(K24:K26)</f>
        <v>138</v>
      </c>
      <c r="L23" s="46">
        <f t="shared" si="4"/>
        <v>0</v>
      </c>
      <c r="M23" s="46">
        <f t="shared" si="4"/>
        <v>0</v>
      </c>
      <c r="N23" s="46">
        <f t="shared" si="4"/>
        <v>0</v>
      </c>
      <c r="O23" s="116">
        <f t="shared" si="4"/>
        <v>0</v>
      </c>
      <c r="P23" s="117">
        <f>SUM(P24:P26)</f>
        <v>0</v>
      </c>
      <c r="Q23" s="117">
        <v>0</v>
      </c>
    </row>
    <row r="24" spans="1:17" s="102" customFormat="1" ht="13.5" customHeight="1">
      <c r="A24" s="22" t="s">
        <v>63</v>
      </c>
      <c r="B24" s="45" t="s">
        <v>66</v>
      </c>
      <c r="C24" s="22"/>
      <c r="D24" s="118">
        <f>SUM(E24:F24)</f>
        <v>150</v>
      </c>
      <c r="E24" s="22">
        <v>50</v>
      </c>
      <c r="F24" s="38">
        <f>SUM(J24:Q24)</f>
        <v>100</v>
      </c>
      <c r="G24" s="119">
        <v>51</v>
      </c>
      <c r="H24" s="119">
        <v>49</v>
      </c>
      <c r="I24" s="59">
        <v>0</v>
      </c>
      <c r="J24" s="110">
        <v>54</v>
      </c>
      <c r="K24" s="38">
        <v>46</v>
      </c>
      <c r="L24" s="38">
        <v>0</v>
      </c>
      <c r="M24" s="38">
        <v>0</v>
      </c>
      <c r="N24" s="38">
        <v>0</v>
      </c>
      <c r="O24" s="113">
        <v>0</v>
      </c>
      <c r="P24" s="112">
        <v>0</v>
      </c>
      <c r="Q24" s="112">
        <v>0</v>
      </c>
    </row>
    <row r="25" spans="1:17" s="102" customFormat="1" ht="13.5" customHeight="1">
      <c r="A25" s="22" t="s">
        <v>67</v>
      </c>
      <c r="B25" s="45" t="s">
        <v>141</v>
      </c>
      <c r="C25" s="22" t="s">
        <v>135</v>
      </c>
      <c r="D25" s="118">
        <f>SUM(E25:F25)</f>
        <v>162</v>
      </c>
      <c r="E25" s="22">
        <v>54</v>
      </c>
      <c r="F25" s="38">
        <f>SUM(J25:Q25)</f>
        <v>108</v>
      </c>
      <c r="G25" s="119">
        <v>98</v>
      </c>
      <c r="H25" s="119">
        <v>10</v>
      </c>
      <c r="I25" s="59">
        <v>0</v>
      </c>
      <c r="J25" s="110">
        <v>54</v>
      </c>
      <c r="K25" s="38">
        <v>54</v>
      </c>
      <c r="L25" s="38">
        <v>0</v>
      </c>
      <c r="M25" s="38">
        <v>0</v>
      </c>
      <c r="N25" s="38">
        <v>0</v>
      </c>
      <c r="O25" s="113">
        <v>0</v>
      </c>
      <c r="P25" s="112">
        <v>0</v>
      </c>
      <c r="Q25" s="112">
        <v>0</v>
      </c>
    </row>
    <row r="26" spans="1:17" s="102" customFormat="1" ht="22.5" customHeight="1">
      <c r="A26" s="22" t="s">
        <v>68</v>
      </c>
      <c r="B26" s="45" t="s">
        <v>142</v>
      </c>
      <c r="C26" s="22" t="s">
        <v>135</v>
      </c>
      <c r="D26" s="118">
        <f>SUM(E26:F26)</f>
        <v>108</v>
      </c>
      <c r="E26" s="22">
        <v>36</v>
      </c>
      <c r="F26" s="38">
        <f>SUM(J26:Q26)</f>
        <v>72</v>
      </c>
      <c r="G26" s="119">
        <v>68</v>
      </c>
      <c r="H26" s="119">
        <v>4</v>
      </c>
      <c r="I26" s="59">
        <v>0</v>
      </c>
      <c r="J26" s="120">
        <v>34</v>
      </c>
      <c r="K26" s="121">
        <v>38</v>
      </c>
      <c r="L26" s="121">
        <v>0</v>
      </c>
      <c r="M26" s="121">
        <v>0</v>
      </c>
      <c r="N26" s="38">
        <v>0</v>
      </c>
      <c r="O26" s="113">
        <v>0</v>
      </c>
      <c r="P26" s="112">
        <v>0</v>
      </c>
      <c r="Q26" s="112">
        <v>0</v>
      </c>
    </row>
    <row r="27" spans="1:17" s="102" customFormat="1" ht="22.5" customHeight="1">
      <c r="A27" s="48" t="s">
        <v>143</v>
      </c>
      <c r="B27" s="49" t="s">
        <v>144</v>
      </c>
      <c r="C27" s="122"/>
      <c r="D27" s="123">
        <f>SUM(E27:F27)</f>
        <v>58</v>
      </c>
      <c r="E27" s="48">
        <v>19</v>
      </c>
      <c r="F27" s="124">
        <f>SUM(J27:Q27)</f>
        <v>39</v>
      </c>
      <c r="G27" s="124">
        <v>9</v>
      </c>
      <c r="H27" s="124">
        <v>30</v>
      </c>
      <c r="I27" s="124">
        <v>0</v>
      </c>
      <c r="J27" s="125">
        <v>0</v>
      </c>
      <c r="K27" s="125">
        <v>39</v>
      </c>
      <c r="L27" s="125">
        <v>0</v>
      </c>
      <c r="M27" s="125">
        <v>0</v>
      </c>
      <c r="N27" s="123">
        <v>0</v>
      </c>
      <c r="O27" s="126">
        <v>0</v>
      </c>
      <c r="P27" s="127">
        <v>0</v>
      </c>
      <c r="Q27" s="127">
        <v>0</v>
      </c>
    </row>
    <row r="28" spans="1:17" s="102" customFormat="1" ht="22.5" customHeight="1">
      <c r="A28" s="48" t="s">
        <v>145</v>
      </c>
      <c r="B28" s="49" t="s">
        <v>64</v>
      </c>
      <c r="C28" s="122"/>
      <c r="D28" s="128">
        <f>SUM(E28:F28)</f>
        <v>58</v>
      </c>
      <c r="E28" s="122">
        <v>19</v>
      </c>
      <c r="F28" s="129">
        <f>SUM(J28:Q28)</f>
        <v>39</v>
      </c>
      <c r="G28" s="129">
        <v>9</v>
      </c>
      <c r="H28" s="129">
        <v>30</v>
      </c>
      <c r="I28" s="129">
        <v>0</v>
      </c>
      <c r="J28" s="130">
        <v>0</v>
      </c>
      <c r="K28" s="130">
        <v>39</v>
      </c>
      <c r="L28" s="130">
        <v>0</v>
      </c>
      <c r="M28" s="130">
        <v>0</v>
      </c>
      <c r="N28" s="128">
        <v>0</v>
      </c>
      <c r="O28" s="131">
        <v>0</v>
      </c>
      <c r="P28" s="132">
        <v>0</v>
      </c>
      <c r="Q28" s="132">
        <v>0</v>
      </c>
    </row>
    <row r="29" spans="1:17" s="102" customFormat="1" ht="38.25" customHeight="1">
      <c r="A29" s="31"/>
      <c r="B29" s="41" t="s">
        <v>146</v>
      </c>
      <c r="C29" s="44"/>
      <c r="D29" s="133">
        <f>D30+D37+D39</f>
        <v>5235</v>
      </c>
      <c r="E29" s="31">
        <f>E30+E37+E39</f>
        <v>1311</v>
      </c>
      <c r="F29" s="134">
        <f>F30+F37+F39</f>
        <v>3924</v>
      </c>
      <c r="G29" s="135">
        <f>+G30+G37+G39</f>
        <v>1277</v>
      </c>
      <c r="H29" s="134">
        <f aca="true" t="shared" si="5" ref="H29:Q29">H30+H37+H39</f>
        <v>2623</v>
      </c>
      <c r="I29" s="135">
        <f t="shared" si="5"/>
        <v>24</v>
      </c>
      <c r="J29" s="136">
        <f t="shared" si="5"/>
        <v>0</v>
      </c>
      <c r="K29" s="136">
        <f t="shared" si="5"/>
        <v>32</v>
      </c>
      <c r="L29" s="136">
        <f t="shared" si="5"/>
        <v>612</v>
      </c>
      <c r="M29" s="136">
        <f t="shared" si="5"/>
        <v>823</v>
      </c>
      <c r="N29" s="137">
        <f t="shared" si="5"/>
        <v>612</v>
      </c>
      <c r="O29" s="107">
        <f t="shared" si="5"/>
        <v>824</v>
      </c>
      <c r="P29" s="138">
        <f t="shared" si="5"/>
        <v>562</v>
      </c>
      <c r="Q29" s="139">
        <f t="shared" si="5"/>
        <v>459</v>
      </c>
    </row>
    <row r="30" spans="1:17" s="102" customFormat="1" ht="27" customHeight="1">
      <c r="A30" s="46" t="s">
        <v>69</v>
      </c>
      <c r="B30" s="47" t="s">
        <v>70</v>
      </c>
      <c r="C30" s="114"/>
      <c r="D30" s="115">
        <f aca="true" t="shared" si="6" ref="D30:L30">SUM(D31:D36)</f>
        <v>686</v>
      </c>
      <c r="E30" s="46">
        <f t="shared" si="6"/>
        <v>210</v>
      </c>
      <c r="F30" s="46">
        <f t="shared" si="6"/>
        <v>476</v>
      </c>
      <c r="G30" s="46">
        <f t="shared" si="6"/>
        <v>142</v>
      </c>
      <c r="H30" s="46">
        <f t="shared" si="6"/>
        <v>334</v>
      </c>
      <c r="I30" s="114">
        <f t="shared" si="6"/>
        <v>0</v>
      </c>
      <c r="J30" s="46">
        <f t="shared" si="6"/>
        <v>0</v>
      </c>
      <c r="K30" s="46">
        <f t="shared" si="6"/>
        <v>0</v>
      </c>
      <c r="L30" s="46">
        <f t="shared" si="6"/>
        <v>234</v>
      </c>
      <c r="M30" s="46">
        <f>SUM(M31:M36)</f>
        <v>88</v>
      </c>
      <c r="N30" s="46">
        <f>SUM(N31:N36)</f>
        <v>62</v>
      </c>
      <c r="O30" s="116">
        <f>SUM(O31:O36)</f>
        <v>24</v>
      </c>
      <c r="P30" s="140">
        <f>SUM(P31:P36)</f>
        <v>16</v>
      </c>
      <c r="Q30" s="140">
        <f>SUM(Q31:Q36)</f>
        <v>52</v>
      </c>
    </row>
    <row r="31" spans="1:17" s="102" customFormat="1" ht="14.25" customHeight="1">
      <c r="A31" s="22" t="s">
        <v>71</v>
      </c>
      <c r="B31" s="45" t="s">
        <v>72</v>
      </c>
      <c r="C31" s="22" t="s">
        <v>147</v>
      </c>
      <c r="D31" s="118">
        <f>E31+G31+H31</f>
        <v>58</v>
      </c>
      <c r="E31" s="141">
        <v>10</v>
      </c>
      <c r="F31" s="38">
        <f aca="true" t="shared" si="7" ref="F31:F36">SUM(J31:Q31)</f>
        <v>48</v>
      </c>
      <c r="G31" s="119">
        <v>40</v>
      </c>
      <c r="H31" s="119">
        <v>8</v>
      </c>
      <c r="I31" s="59">
        <v>0</v>
      </c>
      <c r="J31" s="110">
        <v>0</v>
      </c>
      <c r="K31" s="38">
        <v>0</v>
      </c>
      <c r="L31" s="38">
        <v>48</v>
      </c>
      <c r="M31" s="38">
        <v>0</v>
      </c>
      <c r="N31" s="38">
        <v>0</v>
      </c>
      <c r="O31" s="113">
        <v>0</v>
      </c>
      <c r="P31" s="112">
        <v>0</v>
      </c>
      <c r="Q31" s="112">
        <v>0</v>
      </c>
    </row>
    <row r="32" spans="1:17" s="102" customFormat="1" ht="14.25" customHeight="1">
      <c r="A32" s="22" t="s">
        <v>73</v>
      </c>
      <c r="B32" s="45" t="s">
        <v>6</v>
      </c>
      <c r="C32" s="22" t="s">
        <v>147</v>
      </c>
      <c r="D32" s="118">
        <f>E32+G32+H32</f>
        <v>58</v>
      </c>
      <c r="E32" s="141">
        <v>10</v>
      </c>
      <c r="F32" s="38">
        <f t="shared" si="7"/>
        <v>48</v>
      </c>
      <c r="G32" s="119">
        <v>40</v>
      </c>
      <c r="H32" s="119">
        <v>8</v>
      </c>
      <c r="I32" s="59">
        <v>0</v>
      </c>
      <c r="J32" s="110">
        <v>0</v>
      </c>
      <c r="K32" s="38">
        <v>0</v>
      </c>
      <c r="L32" s="38">
        <v>48</v>
      </c>
      <c r="M32" s="38">
        <v>0</v>
      </c>
      <c r="N32" s="38">
        <v>0</v>
      </c>
      <c r="O32" s="113">
        <v>0</v>
      </c>
      <c r="P32" s="112">
        <v>0</v>
      </c>
      <c r="Q32" s="112">
        <v>0</v>
      </c>
    </row>
    <row r="33" spans="1:17" s="102" customFormat="1" ht="11.25" customHeight="1">
      <c r="A33" s="22" t="s">
        <v>74</v>
      </c>
      <c r="B33" s="45" t="s">
        <v>5</v>
      </c>
      <c r="C33" s="142" t="s">
        <v>136</v>
      </c>
      <c r="D33" s="118">
        <f>SUM(G33:H33)</f>
        <v>146</v>
      </c>
      <c r="E33" s="141">
        <v>0</v>
      </c>
      <c r="F33" s="38">
        <f t="shared" si="7"/>
        <v>146</v>
      </c>
      <c r="G33" s="119">
        <v>0</v>
      </c>
      <c r="H33" s="119">
        <v>146</v>
      </c>
      <c r="I33" s="59">
        <v>0</v>
      </c>
      <c r="J33" s="110">
        <v>0</v>
      </c>
      <c r="K33" s="38">
        <v>0</v>
      </c>
      <c r="L33" s="38">
        <v>58</v>
      </c>
      <c r="M33" s="38">
        <v>88</v>
      </c>
      <c r="N33" s="38">
        <v>0</v>
      </c>
      <c r="O33" s="113">
        <v>0</v>
      </c>
      <c r="P33" s="112">
        <v>0</v>
      </c>
      <c r="Q33" s="112">
        <v>0</v>
      </c>
    </row>
    <row r="34" spans="1:17" s="102" customFormat="1" ht="14.25" customHeight="1">
      <c r="A34" s="22" t="s">
        <v>75</v>
      </c>
      <c r="B34" s="45" t="s">
        <v>2</v>
      </c>
      <c r="C34" s="142" t="s">
        <v>136</v>
      </c>
      <c r="D34" s="118">
        <f>SUM(E34:F34)</f>
        <v>292</v>
      </c>
      <c r="E34" s="141">
        <v>146</v>
      </c>
      <c r="F34" s="38">
        <f t="shared" si="7"/>
        <v>146</v>
      </c>
      <c r="G34" s="119">
        <v>0</v>
      </c>
      <c r="H34" s="119">
        <v>146</v>
      </c>
      <c r="I34" s="59">
        <v>0</v>
      </c>
      <c r="J34" s="110">
        <v>0</v>
      </c>
      <c r="K34" s="38">
        <v>0</v>
      </c>
      <c r="L34" s="38">
        <v>24</v>
      </c>
      <c r="M34" s="38">
        <v>0</v>
      </c>
      <c r="N34" s="38">
        <v>62</v>
      </c>
      <c r="O34" s="113">
        <v>24</v>
      </c>
      <c r="P34" s="112">
        <v>16</v>
      </c>
      <c r="Q34" s="112">
        <v>20</v>
      </c>
    </row>
    <row r="35" spans="1:17" s="102" customFormat="1" ht="13.5" customHeight="1">
      <c r="A35" s="22" t="s">
        <v>76</v>
      </c>
      <c r="B35" s="45" t="s">
        <v>101</v>
      </c>
      <c r="C35" s="22" t="s">
        <v>147</v>
      </c>
      <c r="D35" s="118">
        <f>SUM(E35:F35)</f>
        <v>84</v>
      </c>
      <c r="E35" s="141">
        <v>28</v>
      </c>
      <c r="F35" s="38">
        <f t="shared" si="7"/>
        <v>56</v>
      </c>
      <c r="G35" s="119">
        <v>36</v>
      </c>
      <c r="H35" s="119">
        <v>20</v>
      </c>
      <c r="I35" s="59">
        <v>0</v>
      </c>
      <c r="J35" s="110">
        <v>0</v>
      </c>
      <c r="K35" s="38">
        <v>0</v>
      </c>
      <c r="L35" s="38">
        <v>56</v>
      </c>
      <c r="M35" s="38">
        <v>0</v>
      </c>
      <c r="N35" s="38">
        <v>0</v>
      </c>
      <c r="O35" s="113">
        <v>0</v>
      </c>
      <c r="P35" s="112">
        <v>0</v>
      </c>
      <c r="Q35" s="112">
        <v>0</v>
      </c>
    </row>
    <row r="36" spans="1:17" s="102" customFormat="1" ht="23.25" customHeight="1">
      <c r="A36" s="22" t="s">
        <v>102</v>
      </c>
      <c r="B36" s="45" t="s">
        <v>103</v>
      </c>
      <c r="C36" s="22" t="s">
        <v>136</v>
      </c>
      <c r="D36" s="118">
        <f>SUM(E36:F36)</f>
        <v>48</v>
      </c>
      <c r="E36" s="141">
        <v>16</v>
      </c>
      <c r="F36" s="38">
        <f t="shared" si="7"/>
        <v>32</v>
      </c>
      <c r="G36" s="119">
        <v>26</v>
      </c>
      <c r="H36" s="119">
        <v>6</v>
      </c>
      <c r="I36" s="59">
        <v>0</v>
      </c>
      <c r="J36" s="110">
        <v>0</v>
      </c>
      <c r="K36" s="38">
        <v>0</v>
      </c>
      <c r="L36" s="38">
        <v>0</v>
      </c>
      <c r="M36" s="38">
        <v>0</v>
      </c>
      <c r="N36" s="38">
        <v>0</v>
      </c>
      <c r="O36" s="113">
        <v>0</v>
      </c>
      <c r="P36" s="112">
        <v>0</v>
      </c>
      <c r="Q36" s="112">
        <v>32</v>
      </c>
    </row>
    <row r="37" spans="1:17" s="102" customFormat="1" ht="35.25" customHeight="1">
      <c r="A37" s="31" t="s">
        <v>77</v>
      </c>
      <c r="B37" s="41" t="s">
        <v>78</v>
      </c>
      <c r="C37" s="31">
        <v>2</v>
      </c>
      <c r="D37" s="137">
        <f aca="true" t="shared" si="8" ref="D37:O37">SUM(D38:D38)</f>
        <v>48</v>
      </c>
      <c r="E37" s="31">
        <f t="shared" si="8"/>
        <v>16</v>
      </c>
      <c r="F37" s="135">
        <f t="shared" si="8"/>
        <v>32</v>
      </c>
      <c r="G37" s="135">
        <f t="shared" si="8"/>
        <v>26</v>
      </c>
      <c r="H37" s="135">
        <f t="shared" si="8"/>
        <v>6</v>
      </c>
      <c r="I37" s="135">
        <f t="shared" si="8"/>
        <v>0</v>
      </c>
      <c r="J37" s="31">
        <f t="shared" si="8"/>
        <v>0</v>
      </c>
      <c r="K37" s="135">
        <f t="shared" si="8"/>
        <v>0</v>
      </c>
      <c r="L37" s="135">
        <f t="shared" si="8"/>
        <v>0</v>
      </c>
      <c r="M37" s="135">
        <f t="shared" si="8"/>
        <v>0</v>
      </c>
      <c r="N37" s="135">
        <f t="shared" si="8"/>
        <v>0</v>
      </c>
      <c r="O37" s="107">
        <f t="shared" si="8"/>
        <v>0</v>
      </c>
      <c r="P37" s="108">
        <f>SUM(P38)</f>
        <v>32</v>
      </c>
      <c r="Q37" s="108">
        <f>SUM(Q38)</f>
        <v>0</v>
      </c>
    </row>
    <row r="38" spans="1:17" s="102" customFormat="1" ht="23.25" customHeight="1">
      <c r="A38" s="22" t="s">
        <v>148</v>
      </c>
      <c r="B38" s="45" t="s">
        <v>149</v>
      </c>
      <c r="C38" s="22" t="s">
        <v>147</v>
      </c>
      <c r="D38" s="118">
        <f>SUM(E38:F38)</f>
        <v>48</v>
      </c>
      <c r="E38" s="22">
        <v>16</v>
      </c>
      <c r="F38" s="38">
        <f>SUM(J38:Q38)</f>
        <v>32</v>
      </c>
      <c r="G38" s="119">
        <v>26</v>
      </c>
      <c r="H38" s="119">
        <v>6</v>
      </c>
      <c r="I38" s="59">
        <v>0</v>
      </c>
      <c r="J38" s="110">
        <v>0</v>
      </c>
      <c r="K38" s="38">
        <v>0</v>
      </c>
      <c r="L38" s="38">
        <v>0</v>
      </c>
      <c r="M38" s="38">
        <v>0</v>
      </c>
      <c r="N38" s="38">
        <v>0</v>
      </c>
      <c r="O38" s="113">
        <v>0</v>
      </c>
      <c r="P38" s="112">
        <v>32</v>
      </c>
      <c r="Q38" s="112">
        <v>0</v>
      </c>
    </row>
    <row r="39" spans="1:17" s="102" customFormat="1" ht="49.5" customHeight="1">
      <c r="A39" s="31" t="s">
        <v>150</v>
      </c>
      <c r="B39" s="41" t="s">
        <v>15</v>
      </c>
      <c r="C39" s="44"/>
      <c r="D39" s="133">
        <f aca="true" t="shared" si="9" ref="D39:Q39">D40+D58</f>
        <v>4501</v>
      </c>
      <c r="E39" s="31">
        <f t="shared" si="9"/>
        <v>1085</v>
      </c>
      <c r="F39" s="134">
        <f t="shared" si="9"/>
        <v>3416</v>
      </c>
      <c r="G39" s="135">
        <f t="shared" si="9"/>
        <v>1109</v>
      </c>
      <c r="H39" s="134">
        <f t="shared" si="9"/>
        <v>2283</v>
      </c>
      <c r="I39" s="135">
        <f t="shared" si="9"/>
        <v>24</v>
      </c>
      <c r="J39" s="31">
        <f t="shared" si="9"/>
        <v>0</v>
      </c>
      <c r="K39" s="135">
        <f t="shared" si="9"/>
        <v>32</v>
      </c>
      <c r="L39" s="135">
        <f t="shared" si="9"/>
        <v>378</v>
      </c>
      <c r="M39" s="135">
        <f t="shared" si="9"/>
        <v>735</v>
      </c>
      <c r="N39" s="135">
        <f t="shared" si="9"/>
        <v>550</v>
      </c>
      <c r="O39" s="107">
        <f t="shared" si="9"/>
        <v>800</v>
      </c>
      <c r="P39" s="138">
        <f t="shared" si="9"/>
        <v>514</v>
      </c>
      <c r="Q39" s="139">
        <f t="shared" si="9"/>
        <v>407</v>
      </c>
    </row>
    <row r="40" spans="1:17" s="144" customFormat="1" ht="30" customHeight="1">
      <c r="A40" s="50" t="s">
        <v>79</v>
      </c>
      <c r="B40" s="51" t="s">
        <v>80</v>
      </c>
      <c r="C40" s="50"/>
      <c r="D40" s="143">
        <f>SUM(D41:D57)</f>
        <v>1679</v>
      </c>
      <c r="E40" s="50">
        <f>SUM(E41:E57)</f>
        <v>500</v>
      </c>
      <c r="F40" s="50">
        <f>SUM(F41:F57)</f>
        <v>1179</v>
      </c>
      <c r="G40" s="50">
        <f>SUM(G41:G57)</f>
        <v>526</v>
      </c>
      <c r="H40" s="50">
        <f>SUM(H41:H57)</f>
        <v>641</v>
      </c>
      <c r="I40" s="50">
        <f>SUM(I41:I56)</f>
        <v>12</v>
      </c>
      <c r="J40" s="50">
        <f>SUM(J41:J55)</f>
        <v>0</v>
      </c>
      <c r="K40" s="50">
        <f>SUM(K41:K57)</f>
        <v>32</v>
      </c>
      <c r="L40" s="50">
        <f aca="true" t="shared" si="10" ref="L40:Q40">SUM(L41:L56)</f>
        <v>180</v>
      </c>
      <c r="M40" s="50">
        <f t="shared" si="10"/>
        <v>461</v>
      </c>
      <c r="N40" s="50">
        <f>SUM(N41:N56)</f>
        <v>104</v>
      </c>
      <c r="O40" s="116">
        <f t="shared" si="10"/>
        <v>306</v>
      </c>
      <c r="P40" s="140">
        <f t="shared" si="10"/>
        <v>42</v>
      </c>
      <c r="Q40" s="140">
        <f t="shared" si="10"/>
        <v>54</v>
      </c>
    </row>
    <row r="41" spans="1:17" s="102" customFormat="1" ht="24" customHeight="1">
      <c r="A41" s="52" t="s">
        <v>151</v>
      </c>
      <c r="B41" s="53" t="s">
        <v>152</v>
      </c>
      <c r="C41" s="52" t="s">
        <v>135</v>
      </c>
      <c r="D41" s="145">
        <f aca="true" t="shared" si="11" ref="D41:D54">F41+E41</f>
        <v>330</v>
      </c>
      <c r="E41" s="146">
        <v>110</v>
      </c>
      <c r="F41" s="146">
        <f>SUM(J41:Q41)</f>
        <v>220</v>
      </c>
      <c r="G41" s="52">
        <v>124</v>
      </c>
      <c r="H41" s="52">
        <v>96</v>
      </c>
      <c r="I41" s="52">
        <v>0</v>
      </c>
      <c r="J41" s="146">
        <v>0</v>
      </c>
      <c r="K41" s="146">
        <v>0</v>
      </c>
      <c r="L41" s="146">
        <v>108</v>
      </c>
      <c r="M41" s="146">
        <v>112</v>
      </c>
      <c r="N41" s="146">
        <v>0</v>
      </c>
      <c r="O41" s="113">
        <v>0</v>
      </c>
      <c r="P41" s="112">
        <v>0</v>
      </c>
      <c r="Q41" s="112">
        <v>0</v>
      </c>
    </row>
    <row r="42" spans="1:17" s="102" customFormat="1" ht="24" customHeight="1">
      <c r="A42" s="52" t="s">
        <v>153</v>
      </c>
      <c r="B42" s="53" t="s">
        <v>152</v>
      </c>
      <c r="C42" s="52" t="s">
        <v>154</v>
      </c>
      <c r="D42" s="147">
        <f t="shared" si="11"/>
        <v>72</v>
      </c>
      <c r="E42" s="52">
        <v>0</v>
      </c>
      <c r="F42" s="146">
        <f>SUM(J42:O42)</f>
        <v>72</v>
      </c>
      <c r="G42" s="52">
        <v>0</v>
      </c>
      <c r="H42" s="52">
        <v>72</v>
      </c>
      <c r="I42" s="52">
        <v>0</v>
      </c>
      <c r="J42" s="146">
        <v>0</v>
      </c>
      <c r="K42" s="146">
        <v>0</v>
      </c>
      <c r="L42" s="146">
        <v>36</v>
      </c>
      <c r="M42" s="146">
        <v>36</v>
      </c>
      <c r="N42" s="146">
        <v>0</v>
      </c>
      <c r="O42" s="113">
        <v>0</v>
      </c>
      <c r="P42" s="112">
        <v>0</v>
      </c>
      <c r="Q42" s="112">
        <v>0</v>
      </c>
    </row>
    <row r="43" spans="1:17" s="102" customFormat="1" ht="24" customHeight="1">
      <c r="A43" s="52" t="s">
        <v>155</v>
      </c>
      <c r="B43" s="53" t="s">
        <v>156</v>
      </c>
      <c r="C43" s="52" t="s">
        <v>136</v>
      </c>
      <c r="D43" s="147">
        <f t="shared" si="11"/>
        <v>57</v>
      </c>
      <c r="E43" s="52">
        <v>19</v>
      </c>
      <c r="F43" s="146">
        <f>SUM(J43:O43)</f>
        <v>38</v>
      </c>
      <c r="G43" s="52">
        <v>26</v>
      </c>
      <c r="H43" s="52">
        <v>12</v>
      </c>
      <c r="I43" s="52">
        <v>0</v>
      </c>
      <c r="J43" s="146">
        <v>0</v>
      </c>
      <c r="K43" s="146">
        <v>0</v>
      </c>
      <c r="L43" s="146">
        <v>0</v>
      </c>
      <c r="M43" s="146">
        <v>38</v>
      </c>
      <c r="N43" s="146">
        <v>0</v>
      </c>
      <c r="O43" s="113">
        <v>0</v>
      </c>
      <c r="P43" s="112">
        <v>0</v>
      </c>
      <c r="Q43" s="112">
        <v>0</v>
      </c>
    </row>
    <row r="44" spans="1:17" s="102" customFormat="1" ht="24" customHeight="1">
      <c r="A44" s="52" t="s">
        <v>157</v>
      </c>
      <c r="B44" s="53" t="s">
        <v>158</v>
      </c>
      <c r="C44" s="52" t="s">
        <v>136</v>
      </c>
      <c r="D44" s="147">
        <f t="shared" si="11"/>
        <v>48</v>
      </c>
      <c r="E44" s="52">
        <v>16</v>
      </c>
      <c r="F44" s="146">
        <f>SUM(J44:O44)</f>
        <v>32</v>
      </c>
      <c r="G44" s="52">
        <v>16</v>
      </c>
      <c r="H44" s="52">
        <v>16</v>
      </c>
      <c r="I44" s="52">
        <v>0</v>
      </c>
      <c r="J44" s="146">
        <v>0</v>
      </c>
      <c r="K44" s="146">
        <v>0</v>
      </c>
      <c r="L44" s="146">
        <v>0</v>
      </c>
      <c r="M44" s="146">
        <v>32</v>
      </c>
      <c r="N44" s="146">
        <v>0</v>
      </c>
      <c r="O44" s="113">
        <v>0</v>
      </c>
      <c r="P44" s="112">
        <v>0</v>
      </c>
      <c r="Q44" s="112">
        <v>0</v>
      </c>
    </row>
    <row r="45" spans="1:17" s="102" customFormat="1" ht="24" customHeight="1">
      <c r="A45" s="52" t="s">
        <v>159</v>
      </c>
      <c r="B45" s="53" t="s">
        <v>160</v>
      </c>
      <c r="C45" s="52" t="s">
        <v>135</v>
      </c>
      <c r="D45" s="147">
        <f t="shared" si="11"/>
        <v>216</v>
      </c>
      <c r="E45" s="52">
        <v>90</v>
      </c>
      <c r="F45" s="146">
        <f aca="true" t="shared" si="12" ref="F45:F53">SUM(J45:Q45)</f>
        <v>126</v>
      </c>
      <c r="G45" s="52">
        <v>60</v>
      </c>
      <c r="H45" s="52">
        <v>66</v>
      </c>
      <c r="I45" s="52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50</v>
      </c>
      <c r="O45" s="113">
        <v>76</v>
      </c>
      <c r="P45" s="148">
        <v>0</v>
      </c>
      <c r="Q45" s="148">
        <v>0</v>
      </c>
    </row>
    <row r="46" spans="1:17" s="102" customFormat="1" ht="24" customHeight="1">
      <c r="A46" s="52" t="s">
        <v>161</v>
      </c>
      <c r="B46" s="53" t="s">
        <v>160</v>
      </c>
      <c r="C46" s="52" t="s">
        <v>136</v>
      </c>
      <c r="D46" s="147">
        <f t="shared" si="11"/>
        <v>108</v>
      </c>
      <c r="E46" s="52">
        <v>0</v>
      </c>
      <c r="F46" s="146">
        <f t="shared" si="12"/>
        <v>108</v>
      </c>
      <c r="G46" s="52">
        <v>0</v>
      </c>
      <c r="H46" s="52">
        <v>108</v>
      </c>
      <c r="I46" s="52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54</v>
      </c>
      <c r="O46" s="113">
        <v>54</v>
      </c>
      <c r="P46" s="148">
        <v>0</v>
      </c>
      <c r="Q46" s="148">
        <v>0</v>
      </c>
    </row>
    <row r="47" spans="1:17" s="102" customFormat="1" ht="24" customHeight="1">
      <c r="A47" s="52" t="s">
        <v>162</v>
      </c>
      <c r="B47" s="53" t="s">
        <v>163</v>
      </c>
      <c r="C47" s="52" t="s">
        <v>135</v>
      </c>
      <c r="D47" s="147">
        <f t="shared" si="11"/>
        <v>153</v>
      </c>
      <c r="E47" s="52">
        <v>51</v>
      </c>
      <c r="F47" s="146">
        <f t="shared" si="12"/>
        <v>102</v>
      </c>
      <c r="G47" s="52">
        <v>56</v>
      </c>
      <c r="H47" s="52">
        <v>46</v>
      </c>
      <c r="I47" s="52">
        <v>0</v>
      </c>
      <c r="J47" s="146">
        <v>0</v>
      </c>
      <c r="K47" s="146">
        <v>0</v>
      </c>
      <c r="L47" s="146">
        <v>0</v>
      </c>
      <c r="M47" s="146">
        <v>102</v>
      </c>
      <c r="N47" s="146">
        <v>0</v>
      </c>
      <c r="O47" s="113">
        <v>0</v>
      </c>
      <c r="P47" s="148">
        <v>0</v>
      </c>
      <c r="Q47" s="148">
        <v>0</v>
      </c>
    </row>
    <row r="48" spans="1:17" s="102" customFormat="1" ht="24" customHeight="1">
      <c r="A48" s="52" t="s">
        <v>164</v>
      </c>
      <c r="B48" s="53" t="s">
        <v>163</v>
      </c>
      <c r="C48" s="52" t="s">
        <v>136</v>
      </c>
      <c r="D48" s="147">
        <f t="shared" si="11"/>
        <v>36</v>
      </c>
      <c r="E48" s="52">
        <v>0</v>
      </c>
      <c r="F48" s="146">
        <f t="shared" si="12"/>
        <v>36</v>
      </c>
      <c r="G48" s="52">
        <v>0</v>
      </c>
      <c r="H48" s="52">
        <v>36</v>
      </c>
      <c r="I48" s="52">
        <v>0</v>
      </c>
      <c r="J48" s="146">
        <v>0</v>
      </c>
      <c r="K48" s="146">
        <v>0</v>
      </c>
      <c r="L48" s="146">
        <v>0</v>
      </c>
      <c r="M48" s="146">
        <v>36</v>
      </c>
      <c r="N48" s="146">
        <v>0</v>
      </c>
      <c r="O48" s="113">
        <v>0</v>
      </c>
      <c r="P48" s="148">
        <v>0</v>
      </c>
      <c r="Q48" s="148">
        <v>0</v>
      </c>
    </row>
    <row r="49" spans="1:17" s="102" customFormat="1" ht="24" customHeight="1">
      <c r="A49" s="52" t="s">
        <v>165</v>
      </c>
      <c r="B49" s="53" t="s">
        <v>166</v>
      </c>
      <c r="C49" s="52" t="s">
        <v>167</v>
      </c>
      <c r="D49" s="147">
        <f t="shared" si="11"/>
        <v>48</v>
      </c>
      <c r="E49" s="52">
        <v>16</v>
      </c>
      <c r="F49" s="146">
        <f t="shared" si="12"/>
        <v>32</v>
      </c>
      <c r="G49" s="52">
        <v>16</v>
      </c>
      <c r="H49" s="52">
        <v>16</v>
      </c>
      <c r="I49" s="52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13">
        <v>32</v>
      </c>
      <c r="P49" s="148">
        <v>0</v>
      </c>
      <c r="Q49" s="148">
        <v>0</v>
      </c>
    </row>
    <row r="50" spans="1:17" s="102" customFormat="1" ht="24" customHeight="1">
      <c r="A50" s="52" t="s">
        <v>168</v>
      </c>
      <c r="B50" s="53" t="s">
        <v>169</v>
      </c>
      <c r="C50" s="52" t="s">
        <v>167</v>
      </c>
      <c r="D50" s="147">
        <f t="shared" si="11"/>
        <v>156</v>
      </c>
      <c r="E50" s="52">
        <v>60</v>
      </c>
      <c r="F50" s="146">
        <f t="shared" si="12"/>
        <v>96</v>
      </c>
      <c r="G50" s="52">
        <v>30</v>
      </c>
      <c r="H50" s="52">
        <v>54</v>
      </c>
      <c r="I50" s="52">
        <v>12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13">
        <v>0</v>
      </c>
      <c r="P50" s="148">
        <v>42</v>
      </c>
      <c r="Q50" s="148">
        <v>54</v>
      </c>
    </row>
    <row r="51" spans="1:17" s="102" customFormat="1" ht="24" customHeight="1">
      <c r="A51" s="52" t="s">
        <v>170</v>
      </c>
      <c r="B51" s="53" t="s">
        <v>171</v>
      </c>
      <c r="C51" s="52" t="s">
        <v>136</v>
      </c>
      <c r="D51" s="147">
        <f t="shared" si="11"/>
        <v>48</v>
      </c>
      <c r="E51" s="52">
        <v>16</v>
      </c>
      <c r="F51" s="146">
        <f t="shared" si="12"/>
        <v>32</v>
      </c>
      <c r="G51" s="52">
        <v>22</v>
      </c>
      <c r="H51" s="52">
        <v>10</v>
      </c>
      <c r="I51" s="52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13">
        <v>32</v>
      </c>
      <c r="P51" s="148">
        <v>0</v>
      </c>
      <c r="Q51" s="148">
        <v>0</v>
      </c>
    </row>
    <row r="52" spans="1:17" s="102" customFormat="1" ht="24" customHeight="1">
      <c r="A52" s="52" t="s">
        <v>172</v>
      </c>
      <c r="B52" s="53" t="s">
        <v>173</v>
      </c>
      <c r="C52" s="52" t="s">
        <v>174</v>
      </c>
      <c r="D52" s="147">
        <f t="shared" si="11"/>
        <v>53</v>
      </c>
      <c r="E52" s="52">
        <v>16</v>
      </c>
      <c r="F52" s="146">
        <f t="shared" si="12"/>
        <v>37</v>
      </c>
      <c r="G52" s="52">
        <v>22</v>
      </c>
      <c r="H52" s="52">
        <v>15</v>
      </c>
      <c r="I52" s="52">
        <v>0</v>
      </c>
      <c r="J52" s="146">
        <v>0</v>
      </c>
      <c r="K52" s="146">
        <v>0</v>
      </c>
      <c r="L52" s="146">
        <v>0</v>
      </c>
      <c r="M52" s="146">
        <v>37</v>
      </c>
      <c r="N52" s="146">
        <v>0</v>
      </c>
      <c r="O52" s="113">
        <v>0</v>
      </c>
      <c r="P52" s="148">
        <v>0</v>
      </c>
      <c r="Q52" s="148">
        <v>0</v>
      </c>
    </row>
    <row r="53" spans="1:17" s="102" customFormat="1" ht="24" customHeight="1">
      <c r="A53" s="52" t="s">
        <v>175</v>
      </c>
      <c r="B53" s="53" t="s">
        <v>173</v>
      </c>
      <c r="C53" s="52" t="s">
        <v>136</v>
      </c>
      <c r="D53" s="147">
        <f t="shared" si="11"/>
        <v>36</v>
      </c>
      <c r="E53" s="52">
        <v>0</v>
      </c>
      <c r="F53" s="146">
        <f t="shared" si="12"/>
        <v>36</v>
      </c>
      <c r="G53" s="52">
        <v>0</v>
      </c>
      <c r="H53" s="52">
        <v>36</v>
      </c>
      <c r="I53" s="52">
        <v>0</v>
      </c>
      <c r="J53" s="146">
        <v>0</v>
      </c>
      <c r="K53" s="146">
        <v>0</v>
      </c>
      <c r="L53" s="146">
        <v>0</v>
      </c>
      <c r="M53" s="146">
        <v>36</v>
      </c>
      <c r="N53" s="146">
        <v>0</v>
      </c>
      <c r="O53" s="113">
        <v>0</v>
      </c>
      <c r="P53" s="148">
        <v>0</v>
      </c>
      <c r="Q53" s="148">
        <v>0</v>
      </c>
    </row>
    <row r="54" spans="1:17" s="102" customFormat="1" ht="24" customHeight="1">
      <c r="A54" s="52" t="s">
        <v>176</v>
      </c>
      <c r="B54" s="53" t="s">
        <v>177</v>
      </c>
      <c r="C54" s="52" t="s">
        <v>136</v>
      </c>
      <c r="D54" s="147">
        <f t="shared" si="11"/>
        <v>48</v>
      </c>
      <c r="E54" s="52">
        <v>16</v>
      </c>
      <c r="F54" s="146">
        <f>SUM(J54:O54)</f>
        <v>32</v>
      </c>
      <c r="G54" s="52">
        <v>24</v>
      </c>
      <c r="H54" s="52">
        <v>8</v>
      </c>
      <c r="I54" s="52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13">
        <v>32</v>
      </c>
      <c r="P54" s="148">
        <v>0</v>
      </c>
      <c r="Q54" s="148">
        <v>0</v>
      </c>
    </row>
    <row r="55" spans="1:17" s="102" customFormat="1" ht="24" customHeight="1">
      <c r="A55" s="52" t="s">
        <v>178</v>
      </c>
      <c r="B55" s="53" t="s">
        <v>11</v>
      </c>
      <c r="C55" s="52" t="s">
        <v>136</v>
      </c>
      <c r="D55" s="147">
        <f>SUM(E55:F55)</f>
        <v>102</v>
      </c>
      <c r="E55" s="52">
        <v>34</v>
      </c>
      <c r="F55" s="146">
        <f>SUM(J55:Q55)</f>
        <v>68</v>
      </c>
      <c r="G55" s="52">
        <v>48</v>
      </c>
      <c r="H55" s="52">
        <v>20</v>
      </c>
      <c r="I55" s="52">
        <v>0</v>
      </c>
      <c r="J55" s="146">
        <v>0</v>
      </c>
      <c r="K55" s="146">
        <v>0</v>
      </c>
      <c r="L55" s="146">
        <v>36</v>
      </c>
      <c r="M55" s="146">
        <v>32</v>
      </c>
      <c r="N55" s="146">
        <v>0</v>
      </c>
      <c r="O55" s="113">
        <v>0</v>
      </c>
      <c r="P55" s="148">
        <v>0</v>
      </c>
      <c r="Q55" s="148">
        <v>0</v>
      </c>
    </row>
    <row r="56" spans="1:17" s="102" customFormat="1" ht="24" customHeight="1">
      <c r="A56" s="54" t="s">
        <v>179</v>
      </c>
      <c r="B56" s="53" t="s">
        <v>180</v>
      </c>
      <c r="C56" s="54" t="s">
        <v>135</v>
      </c>
      <c r="D56" s="147">
        <f>SUM(E56:F56)</f>
        <v>120</v>
      </c>
      <c r="E56" s="52">
        <v>40</v>
      </c>
      <c r="F56" s="146">
        <f>SUM(J56:Q56)</f>
        <v>80</v>
      </c>
      <c r="G56" s="52">
        <v>50</v>
      </c>
      <c r="H56" s="52">
        <v>30</v>
      </c>
      <c r="I56" s="52">
        <v>0</v>
      </c>
      <c r="J56" s="146">
        <v>0</v>
      </c>
      <c r="K56" s="146">
        <v>0</v>
      </c>
      <c r="L56" s="146">
        <v>0</v>
      </c>
      <c r="M56" s="146">
        <v>0</v>
      </c>
      <c r="N56" s="146">
        <v>0</v>
      </c>
      <c r="O56" s="113">
        <v>80</v>
      </c>
      <c r="P56" s="148">
        <v>0</v>
      </c>
      <c r="Q56" s="148">
        <v>0</v>
      </c>
    </row>
    <row r="57" spans="1:17" s="102" customFormat="1" ht="24" customHeight="1">
      <c r="A57" s="52"/>
      <c r="B57" s="53" t="s">
        <v>216</v>
      </c>
      <c r="C57" s="52"/>
      <c r="D57" s="147">
        <f>SUM(E57:F57)</f>
        <v>48</v>
      </c>
      <c r="E57" s="52">
        <v>16</v>
      </c>
      <c r="F57" s="146">
        <f>SUM(J57:Q57)</f>
        <v>32</v>
      </c>
      <c r="G57" s="52">
        <v>32</v>
      </c>
      <c r="H57" s="52">
        <v>0</v>
      </c>
      <c r="I57" s="52">
        <v>0</v>
      </c>
      <c r="J57" s="146">
        <v>0</v>
      </c>
      <c r="K57" s="146">
        <v>32</v>
      </c>
      <c r="L57" s="146">
        <v>0</v>
      </c>
      <c r="M57" s="146">
        <v>0</v>
      </c>
      <c r="N57" s="146">
        <v>0</v>
      </c>
      <c r="O57" s="113">
        <v>0</v>
      </c>
      <c r="P57" s="148">
        <v>0</v>
      </c>
      <c r="Q57" s="148">
        <v>0</v>
      </c>
    </row>
    <row r="58" spans="1:17" s="102" customFormat="1" ht="58.5" customHeight="1">
      <c r="A58" s="55" t="s">
        <v>81</v>
      </c>
      <c r="B58" s="56" t="s">
        <v>15</v>
      </c>
      <c r="C58" s="149"/>
      <c r="D58" s="150">
        <f aca="true" t="shared" si="13" ref="D58:L58">D59+D63+D67+D71+D75</f>
        <v>2822</v>
      </c>
      <c r="E58" s="55">
        <f t="shared" si="13"/>
        <v>585</v>
      </c>
      <c r="F58" s="151">
        <f t="shared" si="13"/>
        <v>2237</v>
      </c>
      <c r="G58" s="55">
        <f t="shared" si="13"/>
        <v>583</v>
      </c>
      <c r="H58" s="151">
        <f t="shared" si="13"/>
        <v>1642</v>
      </c>
      <c r="I58" s="55">
        <f t="shared" si="13"/>
        <v>12</v>
      </c>
      <c r="J58" s="55">
        <f t="shared" si="13"/>
        <v>0</v>
      </c>
      <c r="K58" s="55">
        <f t="shared" si="13"/>
        <v>0</v>
      </c>
      <c r="L58" s="55">
        <f t="shared" si="13"/>
        <v>198</v>
      </c>
      <c r="M58" s="55">
        <f>M59+M63+M67+M75</f>
        <v>274</v>
      </c>
      <c r="N58" s="55">
        <f>N59+N63+N67+N71+N75</f>
        <v>446</v>
      </c>
      <c r="O58" s="107">
        <f>O59+O63+O67+O71+O75</f>
        <v>494</v>
      </c>
      <c r="P58" s="138">
        <f>P59+P63+P67+P71+P75</f>
        <v>472</v>
      </c>
      <c r="Q58" s="139">
        <f>Q59+Q67+Q71+Q75</f>
        <v>353</v>
      </c>
    </row>
    <row r="59" spans="1:17" s="102" customFormat="1" ht="36.75" customHeight="1">
      <c r="A59" s="57" t="s">
        <v>82</v>
      </c>
      <c r="B59" s="58" t="s">
        <v>181</v>
      </c>
      <c r="C59" s="152" t="s">
        <v>182</v>
      </c>
      <c r="D59" s="153">
        <f aca="true" t="shared" si="14" ref="D59:I59">SUM(D60:D62)</f>
        <v>1221</v>
      </c>
      <c r="E59" s="57">
        <f t="shared" si="14"/>
        <v>257</v>
      </c>
      <c r="F59" s="57">
        <f t="shared" si="14"/>
        <v>964</v>
      </c>
      <c r="G59" s="57">
        <f t="shared" si="14"/>
        <v>272</v>
      </c>
      <c r="H59" s="57">
        <f t="shared" si="14"/>
        <v>680</v>
      </c>
      <c r="I59" s="57">
        <f t="shared" si="14"/>
        <v>12</v>
      </c>
      <c r="J59" s="57">
        <f>SUM(J60:J60)</f>
        <v>0</v>
      </c>
      <c r="K59" s="57">
        <f>SUM(K60:K60)</f>
        <v>0</v>
      </c>
      <c r="L59" s="57">
        <f aca="true" t="shared" si="15" ref="L59:Q59">SUM(L60:L62)</f>
        <v>124</v>
      </c>
      <c r="M59" s="57">
        <f t="shared" si="15"/>
        <v>164</v>
      </c>
      <c r="N59" s="57">
        <f t="shared" si="15"/>
        <v>218</v>
      </c>
      <c r="O59" s="154">
        <f t="shared" si="15"/>
        <v>184</v>
      </c>
      <c r="P59" s="155">
        <f t="shared" si="15"/>
        <v>274</v>
      </c>
      <c r="Q59" s="155">
        <f t="shared" si="15"/>
        <v>0</v>
      </c>
    </row>
    <row r="60" spans="1:17" s="102" customFormat="1" ht="36.75" customHeight="1">
      <c r="A60" s="52" t="s">
        <v>183</v>
      </c>
      <c r="B60" s="53" t="s">
        <v>185</v>
      </c>
      <c r="C60" s="52" t="s">
        <v>136</v>
      </c>
      <c r="D60" s="156">
        <f>F60+E60</f>
        <v>771</v>
      </c>
      <c r="E60" s="157">
        <v>257</v>
      </c>
      <c r="F60" s="158">
        <f>SUM(J60:Q60)</f>
        <v>514</v>
      </c>
      <c r="G60" s="52">
        <v>272</v>
      </c>
      <c r="H60" s="52">
        <v>230</v>
      </c>
      <c r="I60" s="52">
        <v>12</v>
      </c>
      <c r="J60" s="146">
        <v>0</v>
      </c>
      <c r="K60" s="146">
        <v>0</v>
      </c>
      <c r="L60" s="146">
        <v>88</v>
      </c>
      <c r="M60" s="146">
        <v>92</v>
      </c>
      <c r="N60" s="146">
        <v>110</v>
      </c>
      <c r="O60" s="113">
        <v>94</v>
      </c>
      <c r="P60" s="112">
        <v>130</v>
      </c>
      <c r="Q60" s="112">
        <v>0</v>
      </c>
    </row>
    <row r="61" spans="1:17" s="102" customFormat="1" ht="43.5" customHeight="1">
      <c r="A61" s="52" t="s">
        <v>184</v>
      </c>
      <c r="B61" s="53" t="s">
        <v>185</v>
      </c>
      <c r="C61" s="52" t="s">
        <v>136</v>
      </c>
      <c r="D61" s="147">
        <f>SUM(E61:F61)</f>
        <v>306</v>
      </c>
      <c r="E61" s="52">
        <v>0</v>
      </c>
      <c r="F61" s="146">
        <f>SUM(J61:Q61)</f>
        <v>306</v>
      </c>
      <c r="G61" s="52">
        <v>0</v>
      </c>
      <c r="H61" s="52">
        <v>306</v>
      </c>
      <c r="I61" s="52">
        <v>0</v>
      </c>
      <c r="J61" s="146">
        <v>0</v>
      </c>
      <c r="K61" s="146">
        <v>0</v>
      </c>
      <c r="L61" s="146">
        <v>36</v>
      </c>
      <c r="M61" s="146">
        <v>72</v>
      </c>
      <c r="N61" s="146">
        <v>108</v>
      </c>
      <c r="O61" s="113">
        <v>90</v>
      </c>
      <c r="P61" s="112">
        <v>0</v>
      </c>
      <c r="Q61" s="112">
        <v>0</v>
      </c>
    </row>
    <row r="62" spans="1:17" s="102" customFormat="1" ht="43.5" customHeight="1">
      <c r="A62" s="52" t="s">
        <v>213</v>
      </c>
      <c r="B62" s="53" t="s">
        <v>185</v>
      </c>
      <c r="C62" s="52" t="s">
        <v>136</v>
      </c>
      <c r="D62" s="147">
        <f>SUM(E62:F62)</f>
        <v>144</v>
      </c>
      <c r="E62" s="52">
        <v>0</v>
      </c>
      <c r="F62" s="146">
        <f>SUM(J62:Q62)</f>
        <v>144</v>
      </c>
      <c r="G62" s="52">
        <v>0</v>
      </c>
      <c r="H62" s="52">
        <v>144</v>
      </c>
      <c r="I62" s="52">
        <v>0</v>
      </c>
      <c r="J62" s="146">
        <v>0</v>
      </c>
      <c r="K62" s="146">
        <v>0</v>
      </c>
      <c r="L62" s="146">
        <v>0</v>
      </c>
      <c r="M62" s="146">
        <v>0</v>
      </c>
      <c r="N62" s="146">
        <v>0</v>
      </c>
      <c r="O62" s="113">
        <v>0</v>
      </c>
      <c r="P62" s="112">
        <v>144</v>
      </c>
      <c r="Q62" s="112">
        <v>0</v>
      </c>
    </row>
    <row r="63" spans="1:17" s="102" customFormat="1" ht="55.5" customHeight="1">
      <c r="A63" s="57" t="s">
        <v>104</v>
      </c>
      <c r="B63" s="58" t="s">
        <v>207</v>
      </c>
      <c r="C63" s="57" t="s">
        <v>182</v>
      </c>
      <c r="D63" s="153">
        <f aca="true" t="shared" si="16" ref="D63:Q63">SUM(D64:D66)</f>
        <v>922</v>
      </c>
      <c r="E63" s="57">
        <f t="shared" si="16"/>
        <v>200</v>
      </c>
      <c r="F63" s="57">
        <f t="shared" si="16"/>
        <v>722</v>
      </c>
      <c r="G63" s="57">
        <f t="shared" si="16"/>
        <v>188</v>
      </c>
      <c r="H63" s="57">
        <f t="shared" si="16"/>
        <v>534</v>
      </c>
      <c r="I63" s="57">
        <f t="shared" si="16"/>
        <v>0</v>
      </c>
      <c r="J63" s="57">
        <f t="shared" si="16"/>
        <v>0</v>
      </c>
      <c r="K63" s="57">
        <f t="shared" si="16"/>
        <v>0</v>
      </c>
      <c r="L63" s="57">
        <f t="shared" si="16"/>
        <v>74</v>
      </c>
      <c r="M63" s="57">
        <f t="shared" si="16"/>
        <v>110</v>
      </c>
      <c r="N63" s="57">
        <f t="shared" si="16"/>
        <v>228</v>
      </c>
      <c r="O63" s="154">
        <f t="shared" si="16"/>
        <v>310</v>
      </c>
      <c r="P63" s="159">
        <f t="shared" si="16"/>
        <v>0</v>
      </c>
      <c r="Q63" s="159">
        <f t="shared" si="16"/>
        <v>0</v>
      </c>
    </row>
    <row r="64" spans="1:17" s="102" customFormat="1" ht="54" customHeight="1">
      <c r="A64" s="60" t="s">
        <v>83</v>
      </c>
      <c r="B64" s="53" t="s">
        <v>209</v>
      </c>
      <c r="C64" s="52" t="s">
        <v>186</v>
      </c>
      <c r="D64" s="156">
        <f>E64+F64</f>
        <v>598</v>
      </c>
      <c r="E64" s="157">
        <v>200</v>
      </c>
      <c r="F64" s="158">
        <f>SUM(J64:Q64)</f>
        <v>398</v>
      </c>
      <c r="G64" s="52">
        <v>188</v>
      </c>
      <c r="H64" s="52">
        <v>210</v>
      </c>
      <c r="I64" s="52">
        <v>0</v>
      </c>
      <c r="J64" s="146">
        <v>0</v>
      </c>
      <c r="K64" s="146">
        <v>0</v>
      </c>
      <c r="L64" s="146">
        <v>74</v>
      </c>
      <c r="M64" s="146">
        <v>74</v>
      </c>
      <c r="N64" s="146">
        <v>120</v>
      </c>
      <c r="O64" s="113">
        <v>130</v>
      </c>
      <c r="P64" s="112">
        <v>0</v>
      </c>
      <c r="Q64" s="112">
        <v>0</v>
      </c>
    </row>
    <row r="65" spans="1:17" s="102" customFormat="1" ht="51.75" customHeight="1">
      <c r="A65" s="20" t="s">
        <v>105</v>
      </c>
      <c r="B65" s="61" t="s">
        <v>208</v>
      </c>
      <c r="C65" s="59" t="s">
        <v>136</v>
      </c>
      <c r="D65" s="160">
        <f>F65+E65</f>
        <v>180</v>
      </c>
      <c r="E65" s="161">
        <v>0</v>
      </c>
      <c r="F65" s="162">
        <f>SUM(J65:O65)</f>
        <v>180</v>
      </c>
      <c r="G65" s="163">
        <v>0</v>
      </c>
      <c r="H65" s="163">
        <v>180</v>
      </c>
      <c r="I65" s="163">
        <v>0</v>
      </c>
      <c r="J65" s="164">
        <v>0</v>
      </c>
      <c r="K65" s="164">
        <v>0</v>
      </c>
      <c r="L65" s="164">
        <v>0</v>
      </c>
      <c r="M65" s="164">
        <v>36</v>
      </c>
      <c r="N65" s="165">
        <v>108</v>
      </c>
      <c r="O65" s="113">
        <v>36</v>
      </c>
      <c r="P65" s="112">
        <v>0</v>
      </c>
      <c r="Q65" s="112">
        <v>0</v>
      </c>
    </row>
    <row r="66" spans="1:17" s="102" customFormat="1" ht="50.25" customHeight="1">
      <c r="A66" s="20" t="s">
        <v>204</v>
      </c>
      <c r="B66" s="95" t="s">
        <v>208</v>
      </c>
      <c r="C66" s="59" t="s">
        <v>136</v>
      </c>
      <c r="D66" s="160">
        <f>F66+E66</f>
        <v>144</v>
      </c>
      <c r="E66" s="161">
        <v>0</v>
      </c>
      <c r="F66" s="162">
        <f>SUM(J66:O66)</f>
        <v>144</v>
      </c>
      <c r="G66" s="163">
        <v>0</v>
      </c>
      <c r="H66" s="163">
        <v>144</v>
      </c>
      <c r="I66" s="163">
        <v>0</v>
      </c>
      <c r="J66" s="164">
        <v>0</v>
      </c>
      <c r="K66" s="164">
        <v>0</v>
      </c>
      <c r="L66" s="164">
        <v>0</v>
      </c>
      <c r="M66" s="164">
        <v>0</v>
      </c>
      <c r="N66" s="165">
        <v>0</v>
      </c>
      <c r="O66" s="113">
        <v>144</v>
      </c>
      <c r="P66" s="112">
        <v>0</v>
      </c>
      <c r="Q66" s="112">
        <v>0</v>
      </c>
    </row>
    <row r="67" spans="1:17" s="102" customFormat="1" ht="49.5" customHeight="1">
      <c r="A67" s="62" t="s">
        <v>84</v>
      </c>
      <c r="B67" s="63" t="s">
        <v>210</v>
      </c>
      <c r="C67" s="166" t="s">
        <v>182</v>
      </c>
      <c r="D67" s="167">
        <f aca="true" t="shared" si="17" ref="D67:Q67">SUM(D68:D70)</f>
        <v>457</v>
      </c>
      <c r="E67" s="168">
        <f t="shared" si="17"/>
        <v>96</v>
      </c>
      <c r="F67" s="134">
        <f t="shared" si="17"/>
        <v>361</v>
      </c>
      <c r="G67" s="62">
        <f t="shared" si="17"/>
        <v>71</v>
      </c>
      <c r="H67" s="169">
        <f t="shared" si="17"/>
        <v>290</v>
      </c>
      <c r="I67" s="166">
        <f t="shared" si="17"/>
        <v>0</v>
      </c>
      <c r="J67" s="170">
        <f t="shared" si="17"/>
        <v>0</v>
      </c>
      <c r="K67" s="170">
        <f t="shared" si="17"/>
        <v>0</v>
      </c>
      <c r="L67" s="170">
        <f t="shared" si="17"/>
        <v>0</v>
      </c>
      <c r="M67" s="170">
        <f t="shared" si="17"/>
        <v>0</v>
      </c>
      <c r="N67" s="170">
        <f t="shared" si="17"/>
        <v>0</v>
      </c>
      <c r="O67" s="171">
        <f t="shared" si="17"/>
        <v>0</v>
      </c>
      <c r="P67" s="172">
        <f t="shared" si="17"/>
        <v>130</v>
      </c>
      <c r="Q67" s="173">
        <f t="shared" si="17"/>
        <v>231</v>
      </c>
    </row>
    <row r="68" spans="1:18" s="102" customFormat="1" ht="53.25" customHeight="1">
      <c r="A68" s="59" t="s">
        <v>85</v>
      </c>
      <c r="B68" s="61" t="s">
        <v>211</v>
      </c>
      <c r="C68" s="59" t="s">
        <v>135</v>
      </c>
      <c r="D68" s="174">
        <f>F68+E68</f>
        <v>287</v>
      </c>
      <c r="E68" s="175">
        <v>96</v>
      </c>
      <c r="F68" s="176">
        <f>SUM(J68:Q68)</f>
        <v>191</v>
      </c>
      <c r="G68" s="163">
        <v>71</v>
      </c>
      <c r="H68" s="177">
        <v>120</v>
      </c>
      <c r="I68" s="163">
        <v>0</v>
      </c>
      <c r="J68" s="164">
        <v>0</v>
      </c>
      <c r="K68" s="164">
        <v>0</v>
      </c>
      <c r="L68" s="164">
        <v>0</v>
      </c>
      <c r="M68" s="164">
        <v>0</v>
      </c>
      <c r="N68" s="165">
        <v>0</v>
      </c>
      <c r="O68" s="113">
        <v>0</v>
      </c>
      <c r="P68" s="178">
        <v>68</v>
      </c>
      <c r="Q68" s="112">
        <v>123</v>
      </c>
      <c r="R68" s="179"/>
    </row>
    <row r="69" spans="1:18" s="102" customFormat="1" ht="42.75" customHeight="1">
      <c r="A69" s="59" t="s">
        <v>187</v>
      </c>
      <c r="B69" s="61" t="s">
        <v>212</v>
      </c>
      <c r="C69" s="59" t="s">
        <v>136</v>
      </c>
      <c r="D69" s="160">
        <f>F69+E69</f>
        <v>62</v>
      </c>
      <c r="E69" s="161">
        <v>0</v>
      </c>
      <c r="F69" s="162">
        <f>SUM(J69:Q69)</f>
        <v>62</v>
      </c>
      <c r="G69" s="163">
        <v>0</v>
      </c>
      <c r="H69" s="163">
        <v>62</v>
      </c>
      <c r="I69" s="163">
        <v>0</v>
      </c>
      <c r="J69" s="164">
        <v>0</v>
      </c>
      <c r="K69" s="164">
        <v>0</v>
      </c>
      <c r="L69" s="164">
        <v>0</v>
      </c>
      <c r="M69" s="164">
        <v>0</v>
      </c>
      <c r="N69" s="165">
        <v>0</v>
      </c>
      <c r="O69" s="113">
        <v>0</v>
      </c>
      <c r="P69" s="112">
        <v>62</v>
      </c>
      <c r="Q69" s="112"/>
      <c r="R69" s="179"/>
    </row>
    <row r="70" spans="1:17" s="102" customFormat="1" ht="39" customHeight="1">
      <c r="A70" s="59" t="s">
        <v>203</v>
      </c>
      <c r="B70" s="61" t="s">
        <v>212</v>
      </c>
      <c r="C70" s="59"/>
      <c r="D70" s="160">
        <f>F70+E70</f>
        <v>108</v>
      </c>
      <c r="E70" s="161">
        <v>0</v>
      </c>
      <c r="F70" s="162">
        <f>SUM(J70:Q70)</f>
        <v>108</v>
      </c>
      <c r="G70" s="163">
        <v>0</v>
      </c>
      <c r="H70" s="163">
        <v>108</v>
      </c>
      <c r="I70" s="163">
        <v>0</v>
      </c>
      <c r="J70" s="164">
        <v>0</v>
      </c>
      <c r="K70" s="164">
        <v>0</v>
      </c>
      <c r="L70" s="164">
        <v>0</v>
      </c>
      <c r="M70" s="164">
        <v>0</v>
      </c>
      <c r="N70" s="165">
        <v>0</v>
      </c>
      <c r="O70" s="113">
        <v>0</v>
      </c>
      <c r="P70" s="112">
        <v>0</v>
      </c>
      <c r="Q70" s="112">
        <v>108</v>
      </c>
    </row>
    <row r="71" spans="1:17" s="102" customFormat="1" ht="36.75" customHeight="1">
      <c r="A71" s="62" t="s">
        <v>106</v>
      </c>
      <c r="B71" s="64" t="s">
        <v>188</v>
      </c>
      <c r="C71" s="166" t="s">
        <v>182</v>
      </c>
      <c r="D71" s="180">
        <f aca="true" t="shared" si="18" ref="D71:Q71">SUM(D72:D74)</f>
        <v>102</v>
      </c>
      <c r="E71" s="181">
        <f t="shared" si="18"/>
        <v>16</v>
      </c>
      <c r="F71" s="182">
        <f t="shared" si="18"/>
        <v>86</v>
      </c>
      <c r="G71" s="182">
        <f t="shared" si="18"/>
        <v>20</v>
      </c>
      <c r="H71" s="183">
        <f t="shared" si="18"/>
        <v>66</v>
      </c>
      <c r="I71" s="184">
        <f t="shared" si="18"/>
        <v>0</v>
      </c>
      <c r="J71" s="185">
        <f t="shared" si="18"/>
        <v>0</v>
      </c>
      <c r="K71" s="185">
        <f t="shared" si="18"/>
        <v>0</v>
      </c>
      <c r="L71" s="185">
        <f t="shared" si="18"/>
        <v>0</v>
      </c>
      <c r="M71" s="185">
        <f t="shared" si="18"/>
        <v>0</v>
      </c>
      <c r="N71" s="170">
        <f t="shared" si="18"/>
        <v>0</v>
      </c>
      <c r="O71" s="154">
        <f t="shared" si="18"/>
        <v>0</v>
      </c>
      <c r="P71" s="155">
        <f t="shared" si="18"/>
        <v>0</v>
      </c>
      <c r="Q71" s="155">
        <f t="shared" si="18"/>
        <v>86</v>
      </c>
    </row>
    <row r="72" spans="1:17" s="102" customFormat="1" ht="30.75" customHeight="1">
      <c r="A72" s="20" t="s">
        <v>87</v>
      </c>
      <c r="B72" s="61" t="s">
        <v>189</v>
      </c>
      <c r="C72" s="28" t="s">
        <v>136</v>
      </c>
      <c r="D72" s="186">
        <f>SUM(E72:F72)</f>
        <v>48</v>
      </c>
      <c r="E72" s="187">
        <v>16</v>
      </c>
      <c r="F72" s="188">
        <f>SUM(J72:Q72)</f>
        <v>32</v>
      </c>
      <c r="G72" s="163">
        <v>20</v>
      </c>
      <c r="H72" s="189">
        <v>12</v>
      </c>
      <c r="I72" s="189">
        <v>0</v>
      </c>
      <c r="J72" s="164">
        <v>0</v>
      </c>
      <c r="K72" s="164">
        <v>0</v>
      </c>
      <c r="L72" s="164">
        <v>0</v>
      </c>
      <c r="M72" s="164">
        <v>0</v>
      </c>
      <c r="N72" s="165">
        <v>0</v>
      </c>
      <c r="O72" s="113">
        <v>0</v>
      </c>
      <c r="P72" s="112">
        <v>0</v>
      </c>
      <c r="Q72" s="112">
        <v>32</v>
      </c>
    </row>
    <row r="73" spans="1:17" s="102" customFormat="1" ht="45" customHeight="1">
      <c r="A73" s="20" t="s">
        <v>107</v>
      </c>
      <c r="B73" s="61" t="s">
        <v>189</v>
      </c>
      <c r="C73" s="28" t="s">
        <v>136</v>
      </c>
      <c r="D73" s="186">
        <f>SUM(E73:F73)</f>
        <v>18</v>
      </c>
      <c r="E73" s="187">
        <v>0</v>
      </c>
      <c r="F73" s="188">
        <f>SUM(J73:Q73)</f>
        <v>18</v>
      </c>
      <c r="G73" s="163">
        <v>0</v>
      </c>
      <c r="H73" s="190">
        <v>18</v>
      </c>
      <c r="I73" s="189">
        <v>0</v>
      </c>
      <c r="J73" s="164">
        <v>0</v>
      </c>
      <c r="K73" s="164">
        <v>0</v>
      </c>
      <c r="L73" s="164">
        <v>0</v>
      </c>
      <c r="M73" s="164">
        <v>0</v>
      </c>
      <c r="N73" s="165">
        <v>0</v>
      </c>
      <c r="O73" s="113">
        <v>0</v>
      </c>
      <c r="P73" s="112">
        <v>0</v>
      </c>
      <c r="Q73" s="112">
        <v>18</v>
      </c>
    </row>
    <row r="74" spans="1:17" s="102" customFormat="1" ht="35.25" customHeight="1">
      <c r="A74" s="20" t="s">
        <v>205</v>
      </c>
      <c r="B74" s="61" t="s">
        <v>189</v>
      </c>
      <c r="C74" s="28" t="s">
        <v>136</v>
      </c>
      <c r="D74" s="186">
        <f>SUM(E74:F74)</f>
        <v>36</v>
      </c>
      <c r="E74" s="187">
        <v>0</v>
      </c>
      <c r="F74" s="188">
        <f>SUM(J74:Q74)</f>
        <v>36</v>
      </c>
      <c r="G74" s="163">
        <v>0</v>
      </c>
      <c r="H74" s="190">
        <v>36</v>
      </c>
      <c r="I74" s="189">
        <v>0</v>
      </c>
      <c r="J74" s="164">
        <v>0</v>
      </c>
      <c r="K74" s="164">
        <v>0</v>
      </c>
      <c r="L74" s="164">
        <v>0</v>
      </c>
      <c r="M74" s="164">
        <v>0</v>
      </c>
      <c r="N74" s="165">
        <v>0</v>
      </c>
      <c r="O74" s="113">
        <v>0</v>
      </c>
      <c r="P74" s="112">
        <v>0</v>
      </c>
      <c r="Q74" s="112">
        <v>36</v>
      </c>
    </row>
    <row r="75" spans="1:17" s="102" customFormat="1" ht="60" customHeight="1">
      <c r="A75" s="65" t="s">
        <v>108</v>
      </c>
      <c r="B75" s="64" t="s">
        <v>214</v>
      </c>
      <c r="C75" s="166" t="s">
        <v>182</v>
      </c>
      <c r="D75" s="180">
        <f aca="true" t="shared" si="19" ref="D75:Q75">SUM(D76:D78)</f>
        <v>120</v>
      </c>
      <c r="E75" s="181">
        <f t="shared" si="19"/>
        <v>16</v>
      </c>
      <c r="F75" s="182">
        <f t="shared" si="19"/>
        <v>104</v>
      </c>
      <c r="G75" s="182">
        <f t="shared" si="19"/>
        <v>32</v>
      </c>
      <c r="H75" s="184">
        <f t="shared" si="19"/>
        <v>72</v>
      </c>
      <c r="I75" s="184">
        <f t="shared" si="19"/>
        <v>0</v>
      </c>
      <c r="J75" s="185">
        <f t="shared" si="19"/>
        <v>0</v>
      </c>
      <c r="K75" s="185">
        <f t="shared" si="19"/>
        <v>0</v>
      </c>
      <c r="L75" s="185">
        <f t="shared" si="19"/>
        <v>0</v>
      </c>
      <c r="M75" s="185">
        <f t="shared" si="19"/>
        <v>0</v>
      </c>
      <c r="N75" s="170">
        <f t="shared" si="19"/>
        <v>0</v>
      </c>
      <c r="O75" s="154">
        <f t="shared" si="19"/>
        <v>0</v>
      </c>
      <c r="P75" s="155">
        <f t="shared" si="19"/>
        <v>68</v>
      </c>
      <c r="Q75" s="155">
        <f t="shared" si="19"/>
        <v>36</v>
      </c>
    </row>
    <row r="76" spans="1:17" s="102" customFormat="1" ht="41.25" customHeight="1">
      <c r="A76" s="20" t="s">
        <v>109</v>
      </c>
      <c r="B76" s="61" t="s">
        <v>215</v>
      </c>
      <c r="C76" s="28" t="s">
        <v>135</v>
      </c>
      <c r="D76" s="186">
        <f>SUM(E76:F76)</f>
        <v>48</v>
      </c>
      <c r="E76" s="187">
        <v>16</v>
      </c>
      <c r="F76" s="188">
        <f>SUM(J76:Q76)</f>
        <v>32</v>
      </c>
      <c r="G76" s="163">
        <v>32</v>
      </c>
      <c r="H76" s="189">
        <v>0</v>
      </c>
      <c r="I76" s="189">
        <v>0</v>
      </c>
      <c r="J76" s="164">
        <v>0</v>
      </c>
      <c r="K76" s="164">
        <v>0</v>
      </c>
      <c r="L76" s="164">
        <v>0</v>
      </c>
      <c r="M76" s="164">
        <v>0</v>
      </c>
      <c r="N76" s="165">
        <v>0</v>
      </c>
      <c r="O76" s="113">
        <v>0</v>
      </c>
      <c r="P76" s="112">
        <v>32</v>
      </c>
      <c r="Q76" s="112">
        <v>0</v>
      </c>
    </row>
    <row r="77" spans="1:17" s="102" customFormat="1" ht="38.25" customHeight="1">
      <c r="A77" s="20" t="s">
        <v>190</v>
      </c>
      <c r="B77" s="61" t="s">
        <v>215</v>
      </c>
      <c r="C77" s="28" t="s">
        <v>136</v>
      </c>
      <c r="D77" s="186">
        <f>SUM(E77:F77)</f>
        <v>36</v>
      </c>
      <c r="E77" s="187">
        <v>0</v>
      </c>
      <c r="F77" s="188">
        <f>SUM(J77:Q77)</f>
        <v>36</v>
      </c>
      <c r="G77" s="163">
        <v>0</v>
      </c>
      <c r="H77" s="189">
        <v>36</v>
      </c>
      <c r="I77" s="189">
        <v>0</v>
      </c>
      <c r="J77" s="164">
        <v>0</v>
      </c>
      <c r="K77" s="164">
        <v>0</v>
      </c>
      <c r="L77" s="164">
        <v>0</v>
      </c>
      <c r="M77" s="164">
        <v>0</v>
      </c>
      <c r="N77" s="165">
        <v>0</v>
      </c>
      <c r="O77" s="113">
        <v>0</v>
      </c>
      <c r="P77" s="112">
        <v>36</v>
      </c>
      <c r="Q77" s="112">
        <v>0</v>
      </c>
    </row>
    <row r="78" spans="1:17" s="102" customFormat="1" ht="43.5" customHeight="1">
      <c r="A78" s="20" t="s">
        <v>206</v>
      </c>
      <c r="B78" s="61" t="s">
        <v>215</v>
      </c>
      <c r="C78" s="28" t="s">
        <v>136</v>
      </c>
      <c r="D78" s="186">
        <f>SUM(E78:F78)</f>
        <v>36</v>
      </c>
      <c r="E78" s="187">
        <v>0</v>
      </c>
      <c r="F78" s="188">
        <f>SUM(J78:Q78)</f>
        <v>36</v>
      </c>
      <c r="G78" s="163">
        <v>0</v>
      </c>
      <c r="H78" s="189">
        <v>36</v>
      </c>
      <c r="I78" s="189">
        <v>0</v>
      </c>
      <c r="J78" s="164">
        <v>0</v>
      </c>
      <c r="K78" s="164">
        <v>0</v>
      </c>
      <c r="L78" s="164">
        <v>0</v>
      </c>
      <c r="M78" s="164">
        <v>0</v>
      </c>
      <c r="N78" s="165">
        <v>0</v>
      </c>
      <c r="O78" s="113">
        <v>0</v>
      </c>
      <c r="P78" s="112">
        <v>0</v>
      </c>
      <c r="Q78" s="112">
        <v>36</v>
      </c>
    </row>
    <row r="79" spans="1:17" s="102" customFormat="1" ht="30.75" customHeight="1">
      <c r="A79" s="66">
        <v>0</v>
      </c>
      <c r="B79" s="67" t="s">
        <v>191</v>
      </c>
      <c r="C79" s="191"/>
      <c r="D79" s="192">
        <f>D10+D29</f>
        <v>7279</v>
      </c>
      <c r="E79" s="193">
        <f aca="true" t="shared" si="20" ref="E79:Q79">SUM(E9)</f>
        <v>1951</v>
      </c>
      <c r="F79" s="194">
        <f t="shared" si="20"/>
        <v>5328</v>
      </c>
      <c r="G79" s="194">
        <f t="shared" si="20"/>
        <v>2401</v>
      </c>
      <c r="H79" s="195">
        <f t="shared" si="20"/>
        <v>2903</v>
      </c>
      <c r="I79" s="195">
        <f t="shared" si="20"/>
        <v>24</v>
      </c>
      <c r="J79" s="196">
        <f t="shared" si="20"/>
        <v>612</v>
      </c>
      <c r="K79" s="196">
        <f t="shared" si="20"/>
        <v>824</v>
      </c>
      <c r="L79" s="196">
        <f t="shared" si="20"/>
        <v>612</v>
      </c>
      <c r="M79" s="196">
        <f t="shared" si="20"/>
        <v>823</v>
      </c>
      <c r="N79" s="197">
        <f t="shared" si="20"/>
        <v>612</v>
      </c>
      <c r="O79" s="198">
        <f t="shared" si="20"/>
        <v>824</v>
      </c>
      <c r="P79" s="199">
        <f t="shared" si="20"/>
        <v>562</v>
      </c>
      <c r="Q79" s="199">
        <f t="shared" si="20"/>
        <v>459</v>
      </c>
    </row>
    <row r="80" spans="1:17" s="102" customFormat="1" ht="30.75" customHeight="1">
      <c r="A80" s="200"/>
      <c r="B80" s="201" t="s">
        <v>192</v>
      </c>
      <c r="C80" s="28"/>
      <c r="D80" s="186"/>
      <c r="E80" s="187"/>
      <c r="F80" s="188">
        <f>SUM(J80:Q80)</f>
        <v>320</v>
      </c>
      <c r="G80" s="163">
        <v>320</v>
      </c>
      <c r="H80" s="189"/>
      <c r="I80" s="189"/>
      <c r="J80" s="164"/>
      <c r="K80" s="164">
        <v>80</v>
      </c>
      <c r="L80" s="164"/>
      <c r="M80" s="164">
        <v>80</v>
      </c>
      <c r="N80" s="165"/>
      <c r="O80" s="113">
        <v>80</v>
      </c>
      <c r="P80" s="112"/>
      <c r="Q80" s="112">
        <v>80</v>
      </c>
    </row>
    <row r="81" spans="1:17" s="102" customFormat="1" ht="30.75" customHeight="1">
      <c r="A81" s="20" t="s">
        <v>88</v>
      </c>
      <c r="B81" s="61" t="s">
        <v>110</v>
      </c>
      <c r="C81" s="28" t="s">
        <v>136</v>
      </c>
      <c r="D81" s="202">
        <v>0</v>
      </c>
      <c r="E81" s="203">
        <v>0</v>
      </c>
      <c r="F81" s="162">
        <f>SUM(J81:Q81)</f>
        <v>144</v>
      </c>
      <c r="G81" s="163">
        <v>0</v>
      </c>
      <c r="H81" s="189">
        <v>144</v>
      </c>
      <c r="I81" s="189">
        <v>0</v>
      </c>
      <c r="J81" s="164">
        <v>0</v>
      </c>
      <c r="K81" s="164">
        <v>0</v>
      </c>
      <c r="L81" s="164"/>
      <c r="M81" s="164">
        <v>0</v>
      </c>
      <c r="N81" s="165">
        <v>0</v>
      </c>
      <c r="O81" s="113">
        <v>0</v>
      </c>
      <c r="P81" s="112">
        <v>0</v>
      </c>
      <c r="Q81" s="112">
        <v>144</v>
      </c>
    </row>
    <row r="82" spans="1:17" s="102" customFormat="1" ht="54" customHeight="1">
      <c r="A82" s="204" t="s">
        <v>86</v>
      </c>
      <c r="B82" s="61" t="s">
        <v>17</v>
      </c>
      <c r="C82" s="59" t="s">
        <v>193</v>
      </c>
      <c r="D82" s="160">
        <v>0</v>
      </c>
      <c r="E82" s="161">
        <v>0</v>
      </c>
      <c r="F82" s="162">
        <f>SUM(J82:Q82)</f>
        <v>180</v>
      </c>
      <c r="G82" s="163">
        <v>180</v>
      </c>
      <c r="H82" s="163">
        <v>0</v>
      </c>
      <c r="I82" s="163">
        <v>0</v>
      </c>
      <c r="J82" s="164">
        <v>0</v>
      </c>
      <c r="K82" s="164">
        <v>36</v>
      </c>
      <c r="L82" s="164">
        <v>0</v>
      </c>
      <c r="M82" s="164">
        <v>48</v>
      </c>
      <c r="N82" s="165">
        <v>0</v>
      </c>
      <c r="O82" s="113">
        <v>36</v>
      </c>
      <c r="P82" s="112">
        <v>24</v>
      </c>
      <c r="Q82" s="112">
        <v>36</v>
      </c>
    </row>
    <row r="83" spans="1:18" s="207" customFormat="1" ht="40.5" customHeight="1">
      <c r="A83" s="20" t="s">
        <v>18</v>
      </c>
      <c r="B83" s="201" t="s">
        <v>16</v>
      </c>
      <c r="C83" s="28" t="s">
        <v>194</v>
      </c>
      <c r="D83" s="205">
        <v>0</v>
      </c>
      <c r="E83" s="161">
        <v>0</v>
      </c>
      <c r="F83" s="162">
        <f>SUM(J83:Q83)</f>
        <v>216</v>
      </c>
      <c r="G83" s="163">
        <v>216</v>
      </c>
      <c r="H83" s="163">
        <v>0</v>
      </c>
      <c r="I83" s="163">
        <v>0</v>
      </c>
      <c r="J83" s="164">
        <v>0</v>
      </c>
      <c r="K83" s="164">
        <v>0</v>
      </c>
      <c r="L83" s="164">
        <v>0</v>
      </c>
      <c r="M83" s="164">
        <v>0</v>
      </c>
      <c r="N83" s="165">
        <v>0</v>
      </c>
      <c r="O83" s="113">
        <v>0</v>
      </c>
      <c r="P83" s="112">
        <v>0</v>
      </c>
      <c r="Q83" s="112">
        <v>216</v>
      </c>
      <c r="R83" s="206"/>
    </row>
    <row r="84" spans="1:17" s="102" customFormat="1" ht="30.75" customHeight="1">
      <c r="A84" s="20" t="s">
        <v>112</v>
      </c>
      <c r="B84" s="61" t="s">
        <v>111</v>
      </c>
      <c r="C84" s="28">
        <v>0</v>
      </c>
      <c r="D84" s="202">
        <v>0</v>
      </c>
      <c r="E84" s="203">
        <v>0</v>
      </c>
      <c r="F84" s="163">
        <v>144</v>
      </c>
      <c r="G84" s="163">
        <v>144</v>
      </c>
      <c r="H84" s="189">
        <v>0</v>
      </c>
      <c r="I84" s="189">
        <v>0</v>
      </c>
      <c r="J84" s="208">
        <v>0</v>
      </c>
      <c r="K84" s="208">
        <v>0</v>
      </c>
      <c r="L84" s="208">
        <v>0</v>
      </c>
      <c r="M84" s="208">
        <v>0</v>
      </c>
      <c r="N84" s="82">
        <v>0</v>
      </c>
      <c r="O84" s="209">
        <v>0</v>
      </c>
      <c r="P84" s="210">
        <v>0</v>
      </c>
      <c r="Q84" s="210">
        <v>144</v>
      </c>
    </row>
    <row r="85" spans="1:18" s="207" customFormat="1" ht="30.75" customHeight="1">
      <c r="A85" s="20" t="s">
        <v>113</v>
      </c>
      <c r="B85" s="61" t="s">
        <v>90</v>
      </c>
      <c r="C85" s="28">
        <v>0</v>
      </c>
      <c r="D85" s="202">
        <v>0</v>
      </c>
      <c r="E85" s="203">
        <v>0</v>
      </c>
      <c r="F85" s="163">
        <f>SUM(J85:Q85)</f>
        <v>72</v>
      </c>
      <c r="G85" s="163">
        <v>72</v>
      </c>
      <c r="H85" s="189">
        <v>0</v>
      </c>
      <c r="I85" s="189">
        <v>0</v>
      </c>
      <c r="J85" s="208">
        <v>0</v>
      </c>
      <c r="K85" s="208">
        <v>0</v>
      </c>
      <c r="L85" s="208">
        <v>0</v>
      </c>
      <c r="M85" s="208">
        <v>0</v>
      </c>
      <c r="N85" s="82">
        <v>0</v>
      </c>
      <c r="O85" s="209">
        <v>0</v>
      </c>
      <c r="P85" s="210">
        <v>0</v>
      </c>
      <c r="Q85" s="210">
        <v>72</v>
      </c>
      <c r="R85" s="206"/>
    </row>
    <row r="86" spans="1:17" s="79" customFormat="1" ht="30.75" customHeight="1">
      <c r="A86" s="69"/>
      <c r="B86" s="70" t="s">
        <v>91</v>
      </c>
      <c r="C86" s="71"/>
      <c r="D86" s="72">
        <v>0</v>
      </c>
      <c r="E86" s="73">
        <v>0</v>
      </c>
      <c r="F86" s="211">
        <f>SUM(F79,F80,F81,F82,F83)</f>
        <v>6188</v>
      </c>
      <c r="G86" s="211">
        <f>SUM(G79,G80,G82,G83)</f>
        <v>3117</v>
      </c>
      <c r="H86" s="74">
        <f>SUM(H79:H85)</f>
        <v>3047</v>
      </c>
      <c r="I86" s="74">
        <f>SUM(I79:I85)</f>
        <v>24</v>
      </c>
      <c r="J86" s="75">
        <f aca="true" t="shared" si="21" ref="J86:Q86">SUM(J87:J90)</f>
        <v>612</v>
      </c>
      <c r="K86" s="75">
        <f t="shared" si="21"/>
        <v>940</v>
      </c>
      <c r="L86" s="75">
        <f t="shared" si="21"/>
        <v>612</v>
      </c>
      <c r="M86" s="75">
        <f t="shared" si="21"/>
        <v>951</v>
      </c>
      <c r="N86" s="76">
        <f t="shared" si="21"/>
        <v>612</v>
      </c>
      <c r="O86" s="77">
        <f t="shared" si="21"/>
        <v>940</v>
      </c>
      <c r="P86" s="78">
        <f t="shared" si="21"/>
        <v>586</v>
      </c>
      <c r="Q86" s="78">
        <f t="shared" si="21"/>
        <v>935</v>
      </c>
    </row>
    <row r="87" spans="1:17" s="79" customFormat="1" ht="30.75" customHeight="1">
      <c r="A87" s="256"/>
      <c r="B87" s="257"/>
      <c r="C87" s="257"/>
      <c r="D87" s="257"/>
      <c r="E87" s="258"/>
      <c r="F87" s="262" t="s">
        <v>195</v>
      </c>
      <c r="G87" s="263"/>
      <c r="H87" s="85">
        <f>SUM(J87:Q87)</f>
        <v>4722</v>
      </c>
      <c r="I87" s="28"/>
      <c r="J87" s="82">
        <v>612</v>
      </c>
      <c r="K87" s="82">
        <v>940</v>
      </c>
      <c r="L87" s="82">
        <v>540</v>
      </c>
      <c r="M87" s="82">
        <v>735</v>
      </c>
      <c r="N87" s="82">
        <v>342</v>
      </c>
      <c r="O87" s="83">
        <v>616</v>
      </c>
      <c r="P87" s="84">
        <v>344</v>
      </c>
      <c r="Q87" s="84">
        <v>593</v>
      </c>
    </row>
    <row r="88" spans="1:17" ht="39.75" customHeight="1">
      <c r="A88" s="259"/>
      <c r="B88" s="260"/>
      <c r="C88" s="260"/>
      <c r="D88" s="260"/>
      <c r="E88" s="261"/>
      <c r="F88" s="264"/>
      <c r="G88" s="265"/>
      <c r="H88" s="80" t="s">
        <v>196</v>
      </c>
      <c r="I88" s="81">
        <f>SUM(J88:Q88)</f>
        <v>854</v>
      </c>
      <c r="J88" s="82">
        <v>0</v>
      </c>
      <c r="K88" s="82">
        <v>0</v>
      </c>
      <c r="L88" s="82">
        <v>72</v>
      </c>
      <c r="M88" s="82">
        <v>216</v>
      </c>
      <c r="N88" s="82">
        <v>270</v>
      </c>
      <c r="O88" s="83">
        <v>180</v>
      </c>
      <c r="P88" s="84">
        <v>98</v>
      </c>
      <c r="Q88" s="84">
        <v>18</v>
      </c>
    </row>
    <row r="89" spans="1:17" ht="37.5" customHeight="1">
      <c r="A89" s="252" t="s">
        <v>197</v>
      </c>
      <c r="B89" s="253"/>
      <c r="C89" s="253"/>
      <c r="D89" s="253"/>
      <c r="E89" s="254"/>
      <c r="F89" s="250"/>
      <c r="G89" s="25" t="s">
        <v>198</v>
      </c>
      <c r="H89" s="93">
        <f>SUM(J89:Q89)</f>
        <v>468</v>
      </c>
      <c r="I89" s="24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87">
        <v>144</v>
      </c>
      <c r="P89" s="88">
        <v>144</v>
      </c>
      <c r="Q89" s="88">
        <v>180</v>
      </c>
    </row>
    <row r="90" spans="1:17" ht="33.75" customHeight="1">
      <c r="A90" s="249" t="s">
        <v>116</v>
      </c>
      <c r="B90" s="249"/>
      <c r="C90" s="249"/>
      <c r="D90" s="249"/>
      <c r="E90" s="249"/>
      <c r="F90" s="251"/>
      <c r="G90" s="8" t="s">
        <v>88</v>
      </c>
      <c r="H90" s="89">
        <f>SUM(J90:Q90)</f>
        <v>144</v>
      </c>
      <c r="I90" s="1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6">
        <v>0</v>
      </c>
      <c r="P90" s="68">
        <v>0</v>
      </c>
      <c r="Q90" s="68">
        <v>144</v>
      </c>
    </row>
    <row r="91" spans="1:17" ht="14.25" customHeight="1">
      <c r="A91" s="249"/>
      <c r="B91" s="249"/>
      <c r="C91" s="249"/>
      <c r="D91" s="249"/>
      <c r="E91" s="249"/>
      <c r="F91" s="251"/>
      <c r="G91" s="8" t="s">
        <v>199</v>
      </c>
      <c r="H91" s="89">
        <f>SUM(J91:Q91)</f>
        <v>15</v>
      </c>
      <c r="I91" s="10">
        <v>0</v>
      </c>
      <c r="J91" s="30">
        <v>0</v>
      </c>
      <c r="K91" s="90">
        <v>3</v>
      </c>
      <c r="L91" s="90">
        <v>0</v>
      </c>
      <c r="M91" s="90">
        <v>4</v>
      </c>
      <c r="N91" s="90">
        <v>0</v>
      </c>
      <c r="O91" s="91">
        <v>3</v>
      </c>
      <c r="P91" s="92">
        <v>2</v>
      </c>
      <c r="Q91" s="92">
        <v>3</v>
      </c>
    </row>
    <row r="92" spans="1:17" ht="14.25" customHeight="1">
      <c r="A92" s="249" t="s">
        <v>117</v>
      </c>
      <c r="B92" s="249"/>
      <c r="C92" s="249"/>
      <c r="D92" s="249"/>
      <c r="E92" s="249"/>
      <c r="F92" s="251"/>
      <c r="G92" s="23" t="s">
        <v>114</v>
      </c>
      <c r="H92" s="24">
        <v>0</v>
      </c>
      <c r="I92" s="24">
        <v>0</v>
      </c>
      <c r="J92" s="25">
        <v>0</v>
      </c>
      <c r="K92" s="25">
        <v>0</v>
      </c>
      <c r="L92" s="25">
        <v>1</v>
      </c>
      <c r="M92" s="25">
        <v>3</v>
      </c>
      <c r="N92" s="25">
        <v>1</v>
      </c>
      <c r="O92" s="37">
        <v>2</v>
      </c>
      <c r="P92" s="11"/>
      <c r="Q92" s="11"/>
    </row>
    <row r="93" spans="1:17" ht="14.25" customHeight="1">
      <c r="A93" s="249"/>
      <c r="B93" s="249"/>
      <c r="C93" s="249"/>
      <c r="D93" s="249"/>
      <c r="E93" s="249"/>
      <c r="F93" s="251"/>
      <c r="G93" s="9" t="s">
        <v>115</v>
      </c>
      <c r="H93" s="10">
        <v>0</v>
      </c>
      <c r="I93" s="10">
        <v>0</v>
      </c>
      <c r="J93" s="8">
        <v>10</v>
      </c>
      <c r="K93" s="8">
        <v>10</v>
      </c>
      <c r="L93" s="8">
        <v>10</v>
      </c>
      <c r="M93" s="8">
        <v>10</v>
      </c>
      <c r="N93" s="8">
        <v>10</v>
      </c>
      <c r="O93" s="35">
        <v>6</v>
      </c>
      <c r="P93" s="11"/>
      <c r="Q93" s="11"/>
    </row>
    <row r="94" spans="1:17" ht="14.25" customHeight="1">
      <c r="A94" s="266" t="s">
        <v>118</v>
      </c>
      <c r="B94" s="266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</row>
    <row r="95" spans="1:17" ht="14.25" customHeight="1">
      <c r="A95" s="266"/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</row>
    <row r="96" spans="3:17" ht="14.25" customHeight="1">
      <c r="C96" s="97"/>
      <c r="P96" s="97"/>
      <c r="Q96" s="97"/>
    </row>
  </sheetData>
  <sheetProtection/>
  <mergeCells count="33">
    <mergeCell ref="Q4:Q7"/>
    <mergeCell ref="D3:D7"/>
    <mergeCell ref="E3:E7"/>
    <mergeCell ref="F4:F7"/>
    <mergeCell ref="J4:J7"/>
    <mergeCell ref="K4:K7"/>
    <mergeCell ref="L4:L7"/>
    <mergeCell ref="A94:Q95"/>
    <mergeCell ref="G5:G6"/>
    <mergeCell ref="D1:I2"/>
    <mergeCell ref="I5:I6"/>
    <mergeCell ref="H5:H6"/>
    <mergeCell ref="P2:Q2"/>
    <mergeCell ref="A90:E91"/>
    <mergeCell ref="F89:F93"/>
    <mergeCell ref="A92:E93"/>
    <mergeCell ref="A89:E89"/>
    <mergeCell ref="A9:B9"/>
    <mergeCell ref="A87:E88"/>
    <mergeCell ref="F87:G88"/>
    <mergeCell ref="J2:K2"/>
    <mergeCell ref="G4:I4"/>
    <mergeCell ref="J1:Q1"/>
    <mergeCell ref="M4:M7"/>
    <mergeCell ref="N4:N7"/>
    <mergeCell ref="O4:O7"/>
    <mergeCell ref="P4:P7"/>
    <mergeCell ref="N2:O2"/>
    <mergeCell ref="L2:M2"/>
    <mergeCell ref="F3:I3"/>
    <mergeCell ref="A1:A7"/>
    <mergeCell ref="B1:B7"/>
    <mergeCell ref="C1:C7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Алексей Андреевич</cp:lastModifiedBy>
  <cp:lastPrinted>2019-06-05T02:15:32Z</cp:lastPrinted>
  <dcterms:created xsi:type="dcterms:W3CDTF">2011-05-05T04:03:53Z</dcterms:created>
  <dcterms:modified xsi:type="dcterms:W3CDTF">2019-07-04T01:57:16Z</dcterms:modified>
  <cp:category/>
  <cp:version/>
  <cp:contentType/>
  <cp:contentStatus/>
</cp:coreProperties>
</file>