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973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<sst xmlns="http://schemas.openxmlformats.org/spreadsheetml/2006/main" count="224" uniqueCount="214">
  <si>
    <t>Базовые дисциплины</t>
  </si>
  <si>
    <t>Физическая культура</t>
  </si>
  <si>
    <t>1</t>
  </si>
  <si>
    <t>2</t>
  </si>
  <si>
    <t>Иностранный язык</t>
  </si>
  <si>
    <t>История</t>
  </si>
  <si>
    <t>ОДП</t>
  </si>
  <si>
    <t>Математика</t>
  </si>
  <si>
    <t>Безопасность жизнедеятельности</t>
  </si>
  <si>
    <t>Индекс</t>
  </si>
  <si>
    <t>Наименование циклов, разделов,
дисциплин, профессиональных модулей, МДК, практик</t>
  </si>
  <si>
    <t>Самостоятельная</t>
  </si>
  <si>
    <t>Профессиональный цикл</t>
  </si>
  <si>
    <t>Государственная итоговая аттестация</t>
  </si>
  <si>
    <t>ГИА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</si>
  <si>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</si>
  <si>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</si>
  <si>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</si>
  <si>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</si>
  <si>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</si>
  <si>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</si>
  <si>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</si>
  <si>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</si>
  <si>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</si>
  <si>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</si>
  <si>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</si>
  <si>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</si>
  <si>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</si>
  <si>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</si>
  <si>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</si>
  <si>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</si>
  <si>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</si>
  <si>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</si>
  <si>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</si>
  <si>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</si>
  <si>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</si>
  <si>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</si>
  <si>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</si>
  <si>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</si>
  <si>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</si>
  <si>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</si>
  <si>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3 г 10м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</si>
  <si>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</si>
  <si>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</si>
  <si>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</si>
  <si>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</si>
  <si>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</si>
  <si>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</si>
  <si>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</si>
  <si>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</si>
  <si>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</si>
  <si>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</si>
  <si>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</si>
  <si>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</si>
  <si>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</si>
  <si>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</si>
  <si>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Астрономия</t>
  </si>
  <si>
    <t>Профильные предметы</t>
  </si>
  <si>
    <t>ОУД.14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</si>
  <si>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</si>
  <si>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</si>
  <si>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</si>
  <si>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</si>
  <si>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</si>
  <si>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</si>
  <si>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</si>
  <si>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</si>
  <si>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</si>
  <si>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</si>
  <si>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ОП.00</t>
  </si>
  <si>
    <t>Общепрофессиональные дисциплины</t>
  </si>
  <si>
    <t>ПМ.01</t>
  </si>
  <si>
    <t>МДК 02.01</t>
  </si>
  <si>
    <t>ПМ.03</t>
  </si>
  <si>
    <t>ПДП</t>
  </si>
  <si>
    <t>Всего часов</t>
  </si>
  <si>
    <t>Защита выпускной квалифицированной работы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</si>
  <si>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</si>
  <si>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</si>
  <si>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</si>
  <si>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</si>
  <si>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</si>
  <si>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</si>
  <si>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Учебная нагрузка обучающщихся (час)</t>
  </si>
  <si>
    <t>ОБЩЕОБРАЗОВАТЕЛЬНЫЕ ДИСЦИПЛИНЫ</t>
  </si>
  <si>
    <t>ОД .00</t>
  </si>
  <si>
    <t>Русский  язык и культура речи</t>
  </si>
  <si>
    <t>ОГСЭ.06</t>
  </si>
  <si>
    <t>ПМ.02</t>
  </si>
  <si>
    <t>Подготовка выпускной квалифицированной работы</t>
  </si>
  <si>
    <t>ГИА.01</t>
  </si>
  <si>
    <t>Примечание:  промежуточная аттестация по общеобразовательным дисциплинам: консультации за счет времени , отводимого на учебные дисциплины; экзамены и подготовка к ним за счет специально отведенного времени 72часа.</t>
  </si>
  <si>
    <t xml:space="preserve">Распределение обязательной нагрузки по курсам и семестрам 
(час семестр)
</t>
  </si>
  <si>
    <t>Нагрузка во взоимодействии с преподователями</t>
  </si>
  <si>
    <t>Всего  учебных занятий</t>
  </si>
  <si>
    <t xml:space="preserve">Курсовых работ. (проектов) </t>
  </si>
  <si>
    <t>Максимальная учебная нагрузка</t>
  </si>
  <si>
    <t>в том чесле</t>
  </si>
  <si>
    <t>Лекции</t>
  </si>
  <si>
    <t>ЛПЗ, Включая семинары</t>
  </si>
  <si>
    <t>4 курс</t>
  </si>
  <si>
    <t>7 семестр</t>
  </si>
  <si>
    <t>8 семестр</t>
  </si>
  <si>
    <t>Химия</t>
  </si>
  <si>
    <t>Биология</t>
  </si>
  <si>
    <t>ОУД.В.01</t>
  </si>
  <si>
    <t>ЕН-01</t>
  </si>
  <si>
    <t>Экологические основы природопользования</t>
  </si>
  <si>
    <t>Анатомия и физиология животных</t>
  </si>
  <si>
    <t>Латинский язык в ветеринарии</t>
  </si>
  <si>
    <t>Основы микробиологии</t>
  </si>
  <si>
    <t>Ветеринарная фармакология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</si>
  <si>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</si>
  <si>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</si>
  <si>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</si>
  <si>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Охрана труда</t>
  </si>
  <si>
    <t>МДК.01.01</t>
  </si>
  <si>
    <t>Всего часов обучения</t>
  </si>
  <si>
    <t>Консультации</t>
  </si>
  <si>
    <t xml:space="preserve">ВСЕГО </t>
  </si>
  <si>
    <t>УП</t>
  </si>
  <si>
    <t>ПП (профел)</t>
  </si>
  <si>
    <t>экзамен</t>
  </si>
  <si>
    <t>35.02.01</t>
  </si>
  <si>
    <t xml:space="preserve"> «Ветеринария» </t>
  </si>
  <si>
    <t>ветеринарный фельдшер</t>
  </si>
  <si>
    <t>Финансовая грамотность</t>
  </si>
  <si>
    <t>теория</t>
  </si>
  <si>
    <t>ЛПЗ; практика</t>
  </si>
  <si>
    <t>курсовые</t>
  </si>
  <si>
    <t>ЕН-02</t>
  </si>
  <si>
    <t>Информатика</t>
  </si>
  <si>
    <t>ЕН-03</t>
  </si>
  <si>
    <t>Иностранный язык в профессиональной деятельности</t>
  </si>
  <si>
    <t>Общепрофессиональный цикл</t>
  </si>
  <si>
    <t>ОПЦ</t>
  </si>
  <si>
    <t>ОП.01</t>
  </si>
  <si>
    <t>ОП.02</t>
  </si>
  <si>
    <t>ОП.04</t>
  </si>
  <si>
    <t>ОП.05</t>
  </si>
  <si>
    <t>ОП.06</t>
  </si>
  <si>
    <t>ОП.07</t>
  </si>
  <si>
    <t>ОП.08</t>
  </si>
  <si>
    <t>ОП.09</t>
  </si>
  <si>
    <t>ОП.10</t>
  </si>
  <si>
    <t>ОП.12</t>
  </si>
  <si>
    <t>Правовые основы профессиональной деятельности</t>
  </si>
  <si>
    <t>Основы предпринимательской деятельности</t>
  </si>
  <si>
    <t>ПЦ</t>
  </si>
  <si>
    <t>Проведение ветеринарных и зоогигиенических мероприятий</t>
  </si>
  <si>
    <t>МДК.01.02</t>
  </si>
  <si>
    <t>Контроль санитарного и зоогигиенического состояния объектов животноводства и кормов</t>
  </si>
  <si>
    <t>Проведение ветеринарно-санитарных мероприятий для предупреждения возникновения болезней животных</t>
  </si>
  <si>
    <t>Учебная практика</t>
  </si>
  <si>
    <t>ПП.01.01</t>
  </si>
  <si>
    <t>УП.01.01</t>
  </si>
  <si>
    <t>Производственая практика</t>
  </si>
  <si>
    <t>ПМ.01.ЭК</t>
  </si>
  <si>
    <t>Экзамен (квалификационный)</t>
  </si>
  <si>
    <t>Проведение профилактических, диагностических и лечебных мероприятий</t>
  </si>
  <si>
    <t>Предупреждение заболеваний животных</t>
  </si>
  <si>
    <t>Выполнение лечебно-диагностических ветеринарных манипуляций</t>
  </si>
  <si>
    <t>МДК 02.02</t>
  </si>
  <si>
    <t>УП.02.01</t>
  </si>
  <si>
    <t>ПП.02.01</t>
  </si>
  <si>
    <t>Производственная практика</t>
  </si>
  <si>
    <t>ПМ.02.ЭК</t>
  </si>
  <si>
    <t>Освоение работ по
одной или нескольким
профессиям рабочих,
должностям служащих</t>
  </si>
  <si>
    <t>УП.03.01</t>
  </si>
  <si>
    <t>ПП.03.01</t>
  </si>
  <si>
    <t>ПМ.03.ЭК</t>
  </si>
  <si>
    <t>ПП</t>
  </si>
  <si>
    <t>Профессиональная подготовка</t>
  </si>
  <si>
    <t>Теоретические основы искусственного осеменения животных и птицы</t>
  </si>
  <si>
    <t>Основы безопасности жизнедеятельности</t>
  </si>
  <si>
    <t>Производственная практика(преддипломная)</t>
  </si>
  <si>
    <t>Демонстрационный экзамен</t>
  </si>
  <si>
    <t>24  недели</t>
  </si>
  <si>
    <t>25 недели</t>
  </si>
  <si>
    <t>24 неделя</t>
  </si>
  <si>
    <t>Промежуточная аттестация</t>
  </si>
  <si>
    <t>17 недель</t>
  </si>
  <si>
    <t>Формы промежуточной аттестации</t>
  </si>
  <si>
    <t>Экзамены</t>
  </si>
  <si>
    <t>Зачеты</t>
  </si>
  <si>
    <t>Диффер. зачеты</t>
  </si>
  <si>
    <t>Контрольные работы</t>
  </si>
  <si>
    <t>Другие</t>
  </si>
  <si>
    <t>Курсовые работы</t>
  </si>
  <si>
    <t>3-7</t>
  </si>
  <si>
    <t>Психология общения</t>
  </si>
  <si>
    <t>диффер. зачеты</t>
  </si>
  <si>
    <t>23 недель</t>
  </si>
  <si>
    <t>ОУД.07</t>
  </si>
  <si>
    <t>ОП.03</t>
  </si>
  <si>
    <t xml:space="preserve"> Основы зоотехнии</t>
  </si>
  <si>
    <t>Болезни мелких домашних животных</t>
  </si>
  <si>
    <t>ОУД.08</t>
  </si>
  <si>
    <t>Физика</t>
  </si>
  <si>
    <t>ОУД.09</t>
  </si>
  <si>
    <t>Обществознание (включая экономику и право)</t>
  </si>
  <si>
    <t>ОУД.10</t>
  </si>
  <si>
    <t>География</t>
  </si>
  <si>
    <t>зачеты</t>
  </si>
  <si>
    <t>ГИА.02</t>
  </si>
  <si>
    <t xml:space="preserve">Государственная аттестация:                                                  Выполнение дипломной работы   4 недели; с19.05 по15.06.2025г.
 Защита дипломн0й работы;  1 неделя, с 23.06 по 29.06 2025г
</t>
  </si>
  <si>
    <t>Демонстрационный экзамен:                        1неделя с 16.06 по 22.06.2025г</t>
  </si>
  <si>
    <t xml:space="preserve"> </t>
  </si>
  <si>
    <t>ОП.11</t>
  </si>
  <si>
    <t>ОП.13</t>
  </si>
  <si>
    <t>МДК.03.01</t>
  </si>
  <si>
    <t>ОУД.11</t>
  </si>
  <si>
    <t>ОУД.15</t>
  </si>
  <si>
    <t>Экология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</si>
</sst>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7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4" fillId="33" borderId="0" xfId="55" applyFont="1" applyFill="1" applyBorder="1" applyAlignment="1" applyProtection="1">
      <alignment horizontal="left" vertical="center"/>
      <protection locked="0"/>
    </xf>
    <xf numFmtId="0" fontId="4" fillId="33" borderId="0" xfId="55" applyFont="1" applyFill="1" applyBorder="1" applyAlignment="1" applyProtection="1">
      <alignment horizontal="left" vertical="top"/>
      <protection locked="0"/>
    </xf>
    <xf numFmtId="0" fontId="0" fillId="33" borderId="10" xfId="55" applyFont="1" applyFill="1" applyBorder="1" applyAlignment="1" applyProtection="1">
      <alignment horizontal="center" vertical="center"/>
      <protection locked="0"/>
    </xf>
    <xf numFmtId="0" fontId="0" fillId="34" borderId="11" xfId="55" applyNumberFormat="1" applyFont="1" applyFill="1" applyBorder="1" applyAlignment="1">
      <alignment horizontal="center" vertical="center" wrapText="1"/>
      <protection/>
    </xf>
    <xf numFmtId="0" fontId="0" fillId="34" borderId="11" xfId="55" applyNumberFormat="1" applyFont="1" applyFill="1" applyBorder="1" applyAlignment="1">
      <alignment horizontal="center" vertical="center"/>
      <protection/>
    </xf>
    <xf numFmtId="0" fontId="0" fillId="34" borderId="11" xfId="55" applyNumberFormat="1" applyFont="1" applyFill="1" applyBorder="1" applyAlignment="1">
      <alignment vertical="center"/>
      <protection/>
    </xf>
    <xf numFmtId="0" fontId="0" fillId="4" borderId="11" xfId="55" applyFill="1" applyBorder="1">
      <alignment/>
      <protection/>
    </xf>
    <xf numFmtId="0" fontId="0" fillId="35" borderId="11" xfId="55" applyFont="1" applyFill="1" applyBorder="1" applyAlignment="1" applyProtection="1">
      <alignment horizontal="center" vertical="center" textRotation="90"/>
      <protection locked="0"/>
    </xf>
    <xf numFmtId="0" fontId="0" fillId="4" borderId="11" xfId="55" applyFill="1" applyBorder="1" applyAlignment="1">
      <alignment horizontal="center" vertical="center" textRotation="90"/>
      <protection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1" xfId="55" applyFont="1" applyFill="1" applyBorder="1" applyAlignment="1" applyProtection="1">
      <alignment horizontal="center" vertical="center"/>
      <protection locked="0"/>
    </xf>
    <xf numFmtId="0" fontId="0" fillId="4" borderId="0" xfId="55" applyFill="1">
      <alignment/>
      <protection/>
    </xf>
    <xf numFmtId="0" fontId="0" fillId="9" borderId="0" xfId="55" applyFill="1">
      <alignment/>
      <protection/>
    </xf>
    <xf numFmtId="0" fontId="0" fillId="33" borderId="11" xfId="55" applyFont="1" applyFill="1" applyBorder="1" applyAlignment="1" applyProtection="1">
      <alignment horizontal="center" vertical="center"/>
      <protection locked="0"/>
    </xf>
    <xf numFmtId="16" fontId="16" fillId="36" borderId="11" xfId="0" applyNumberFormat="1" applyFont="1" applyFill="1" applyBorder="1" applyAlignment="1">
      <alignment/>
    </xf>
    <xf numFmtId="0" fontId="0" fillId="34" borderId="10" xfId="55" applyFont="1" applyFill="1" applyBorder="1" applyAlignment="1" applyProtection="1">
      <alignment horizontal="center" vertical="center"/>
      <protection locked="0"/>
    </xf>
    <xf numFmtId="0" fontId="12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34" borderId="12" xfId="55" applyNumberFormat="1" applyFont="1" applyFill="1" applyBorder="1" applyAlignment="1">
      <alignment vertical="center"/>
      <protection/>
    </xf>
    <xf numFmtId="0" fontId="0" fillId="34" borderId="12" xfId="55" applyNumberFormat="1" applyFont="1" applyFill="1" applyBorder="1" applyAlignment="1">
      <alignment horizontal="center" vertical="center" wrapText="1"/>
      <protection/>
    </xf>
    <xf numFmtId="0" fontId="0" fillId="33" borderId="13" xfId="55" applyFont="1" applyFill="1" applyBorder="1" applyAlignment="1" applyProtection="1">
      <alignment horizontal="center" vertical="center"/>
      <protection locked="0"/>
    </xf>
    <xf numFmtId="0" fontId="0" fillId="33" borderId="14" xfId="55" applyFont="1" applyFill="1" applyBorder="1" applyAlignment="1" applyProtection="1">
      <alignment horizontal="center" vertical="center"/>
      <protection locked="0"/>
    </xf>
    <xf numFmtId="0" fontId="12" fillId="34" borderId="11" xfId="55" applyNumberFormat="1" applyFont="1" applyFill="1" applyBorder="1" applyAlignment="1">
      <alignment vertical="center"/>
      <protection/>
    </xf>
    <xf numFmtId="0" fontId="0" fillId="0" borderId="11" xfId="55" applyBorder="1">
      <alignment/>
      <protection/>
    </xf>
    <xf numFmtId="0" fontId="0" fillId="37" borderId="11" xfId="55" applyNumberFormat="1" applyFont="1" applyFill="1" applyBorder="1" applyAlignment="1">
      <alignment horizontal="center" vertical="center" wrapText="1"/>
      <protection/>
    </xf>
    <xf numFmtId="0" fontId="13" fillId="38" borderId="11" xfId="55" applyNumberFormat="1" applyFont="1" applyFill="1" applyBorder="1" applyAlignment="1" applyProtection="1">
      <alignment horizontal="center" vertical="center"/>
      <protection locked="0"/>
    </xf>
    <xf numFmtId="0" fontId="0" fillId="4" borderId="15" xfId="55" applyFill="1" applyBorder="1" applyAlignment="1">
      <alignment horizontal="center" vertical="center" textRotation="90"/>
      <protection/>
    </xf>
    <xf numFmtId="0" fontId="0" fillId="4" borderId="15" xfId="55" applyFill="1" applyBorder="1">
      <alignment/>
      <protection/>
    </xf>
    <xf numFmtId="0" fontId="13" fillId="16" borderId="15" xfId="55" applyFont="1" applyFill="1" applyBorder="1" applyAlignment="1" applyProtection="1">
      <alignment horizontal="center" vertical="center"/>
      <protection locked="0"/>
    </xf>
    <xf numFmtId="0" fontId="0" fillId="36" borderId="15" xfId="55" applyFill="1" applyBorder="1" applyAlignment="1">
      <alignment horizontal="center" vertical="center"/>
      <protection/>
    </xf>
    <xf numFmtId="0" fontId="0" fillId="3" borderId="15" xfId="55" applyFill="1" applyBorder="1" applyAlignment="1">
      <alignment horizontal="center" vertical="center"/>
      <protection/>
    </xf>
    <xf numFmtId="0" fontId="0" fillId="36" borderId="16" xfId="55" applyFill="1" applyBorder="1" applyAlignment="1">
      <alignment horizontal="center" vertical="center"/>
      <protection/>
    </xf>
    <xf numFmtId="0" fontId="12" fillId="39" borderId="11" xfId="55" applyNumberFormat="1" applyFont="1" applyFill="1" applyBorder="1" applyAlignment="1">
      <alignment horizontal="center" vertical="center"/>
      <protection/>
    </xf>
    <xf numFmtId="0" fontId="13" fillId="39" borderId="11" xfId="55" applyNumberFormat="1" applyFont="1" applyFill="1" applyBorder="1" applyAlignment="1">
      <alignment horizontal="center" vertical="center"/>
      <protection/>
    </xf>
    <xf numFmtId="0" fontId="13" fillId="38" borderId="17" xfId="55" applyNumberFormat="1" applyFont="1" applyFill="1" applyBorder="1" applyAlignment="1" applyProtection="1">
      <alignment horizontal="center" vertical="center"/>
      <protection locked="0"/>
    </xf>
    <xf numFmtId="0" fontId="13" fillId="38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40" borderId="11" xfId="55" applyNumberFormat="1" applyFont="1" applyFill="1" applyBorder="1" applyAlignment="1" applyProtection="1">
      <alignment horizontal="center" vertical="center"/>
      <protection locked="0"/>
    </xf>
    <xf numFmtId="0" fontId="13" fillId="40" borderId="15" xfId="55" applyNumberFormat="1" applyFont="1" applyFill="1" applyBorder="1" applyAlignment="1">
      <alignment horizontal="left" vertical="center" wrapText="1"/>
      <protection/>
    </xf>
    <xf numFmtId="0" fontId="12" fillId="38" borderId="11" xfId="55" applyNumberFormat="1" applyFont="1" applyFill="1" applyBorder="1" applyAlignment="1" applyProtection="1">
      <alignment horizontal="center" vertical="center"/>
      <protection locked="0"/>
    </xf>
    <xf numFmtId="0" fontId="12" fillId="34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41" borderId="11" xfId="55" applyNumberFormat="1" applyFont="1" applyFill="1" applyBorder="1" applyAlignment="1" applyProtection="1">
      <alignment horizontal="center" vertical="center"/>
      <protection locked="0"/>
    </xf>
    <xf numFmtId="0" fontId="13" fillId="41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41" borderId="11" xfId="55" applyFont="1" applyFill="1" applyBorder="1" applyAlignment="1">
      <alignment horizontal="center" vertical="center"/>
      <protection/>
    </xf>
    <xf numFmtId="0" fontId="13" fillId="41" borderId="15" xfId="55" applyFont="1" applyFill="1" applyBorder="1" applyAlignment="1">
      <alignment horizontal="left" vertical="center" wrapText="1"/>
      <protection/>
    </xf>
    <xf numFmtId="0" fontId="12" fillId="34" borderId="11" xfId="55" applyFont="1" applyFill="1" applyBorder="1" applyAlignment="1">
      <alignment horizontal="center" vertical="center"/>
      <protection/>
    </xf>
    <xf numFmtId="0" fontId="12" fillId="34" borderId="15" xfId="55" applyFont="1" applyFill="1" applyBorder="1" applyAlignment="1">
      <alignment horizontal="left" vertical="center" wrapText="1"/>
      <protection/>
    </xf>
    <xf numFmtId="0" fontId="13" fillId="38" borderId="11" xfId="55" applyFont="1" applyFill="1" applyBorder="1" applyAlignment="1">
      <alignment horizontal="center" vertical="center"/>
      <protection/>
    </xf>
    <xf numFmtId="0" fontId="13" fillId="38" borderId="15" xfId="55" applyFont="1" applyFill="1" applyBorder="1" applyAlignment="1">
      <alignment horizontal="left" vertical="center" wrapText="1"/>
      <protection/>
    </xf>
    <xf numFmtId="0" fontId="13" fillId="42" borderId="11" xfId="55" applyFont="1" applyFill="1" applyBorder="1" applyAlignment="1">
      <alignment horizontal="center" vertical="center"/>
      <protection/>
    </xf>
    <xf numFmtId="0" fontId="13" fillId="42" borderId="15" xfId="55" applyFont="1" applyFill="1" applyBorder="1" applyAlignment="1">
      <alignment horizontal="left" vertical="center" wrapText="1"/>
      <protection/>
    </xf>
    <xf numFmtId="0" fontId="12" fillId="34" borderId="11" xfId="55" applyNumberFormat="1" applyFont="1" applyFill="1" applyBorder="1" applyAlignment="1">
      <alignment horizontal="center" vertical="center"/>
      <protection/>
    </xf>
    <xf numFmtId="0" fontId="16" fillId="36" borderId="14" xfId="0" applyFont="1" applyFill="1" applyBorder="1" applyAlignment="1">
      <alignment horizontal="center" vertical="center"/>
    </xf>
    <xf numFmtId="0" fontId="12" fillId="34" borderId="18" xfId="55" applyNumberFormat="1" applyFont="1" applyFill="1" applyBorder="1" applyAlignment="1">
      <alignment vertical="center" wrapText="1"/>
      <protection/>
    </xf>
    <xf numFmtId="0" fontId="13" fillId="42" borderId="18" xfId="55" applyNumberFormat="1" applyFont="1" applyFill="1" applyBorder="1" applyAlignment="1">
      <alignment vertical="center" wrapText="1"/>
      <protection/>
    </xf>
    <xf numFmtId="16" fontId="18" fillId="8" borderId="11" xfId="0" applyNumberFormat="1" applyFont="1" applyFill="1" applyBorder="1" applyAlignment="1">
      <alignment/>
    </xf>
    <xf numFmtId="0" fontId="16" fillId="10" borderId="11" xfId="0" applyNumberFormat="1" applyFont="1" applyFill="1" applyBorder="1" applyAlignment="1">
      <alignment horizontal="center" vertical="center"/>
    </xf>
    <xf numFmtId="0" fontId="13" fillId="43" borderId="18" xfId="55" applyNumberFormat="1" applyFont="1" applyFill="1" applyBorder="1" applyAlignment="1">
      <alignment vertical="center" wrapText="1"/>
      <protection/>
    </xf>
    <xf numFmtId="16" fontId="16" fillId="44" borderId="11" xfId="0" applyNumberFormat="1" applyFont="1" applyFill="1" applyBorder="1" applyAlignment="1">
      <alignment/>
    </xf>
    <xf numFmtId="0" fontId="17" fillId="45" borderId="18" xfId="55" applyNumberFormat="1" applyFont="1" applyFill="1" applyBorder="1" applyAlignment="1">
      <alignment vertical="center" wrapText="1"/>
      <protection/>
    </xf>
    <xf numFmtId="0" fontId="13" fillId="45" borderId="19" xfId="55" applyNumberFormat="1" applyFont="1" applyFill="1" applyBorder="1" applyAlignment="1">
      <alignment vertical="center" wrapText="1"/>
      <protection/>
    </xf>
    <xf numFmtId="0" fontId="0" fillId="36" borderId="0" xfId="55" applyFill="1" applyBorder="1">
      <alignment/>
      <protection/>
    </xf>
    <xf numFmtId="0" fontId="12" fillId="34" borderId="11" xfId="55" applyNumberFormat="1" applyFont="1" applyFill="1" applyBorder="1" applyAlignment="1">
      <alignment horizontal="center"/>
      <protection/>
    </xf>
    <xf numFmtId="0" fontId="13" fillId="46" borderId="11" xfId="55" applyNumberFormat="1" applyFont="1" applyFill="1" applyBorder="1" applyAlignment="1">
      <alignment vertical="center"/>
      <protection/>
    </xf>
    <xf numFmtId="0" fontId="12" fillId="37" borderId="11" xfId="55" applyNumberFormat="1" applyFont="1" applyFill="1" applyBorder="1" applyAlignment="1">
      <alignment horizontal="center" vertical="center" wrapText="1"/>
      <protection/>
    </xf>
    <xf numFmtId="0" fontId="12" fillId="3" borderId="11" xfId="55" applyFont="1" applyFill="1" applyBorder="1" applyAlignment="1">
      <alignment horizontal="center" vertical="center"/>
      <protection/>
    </xf>
    <xf numFmtId="0" fontId="0" fillId="3" borderId="11" xfId="55" applyFont="1" applyFill="1" applyBorder="1" applyAlignment="1">
      <alignment horizontal="center" vertical="center"/>
      <protection/>
    </xf>
    <xf numFmtId="0" fontId="12" fillId="46" borderId="11" xfId="55" applyNumberFormat="1" applyFont="1" applyFill="1" applyBorder="1" applyAlignment="1">
      <alignment vertical="center"/>
      <protection/>
    </xf>
    <xf numFmtId="0" fontId="3" fillId="37" borderId="12" xfId="55" applyNumberFormat="1" applyFont="1" applyFill="1" applyBorder="1" applyAlignment="1">
      <alignment horizontal="center" vertical="center" wrapText="1"/>
      <protection/>
    </xf>
    <xf numFmtId="0" fontId="3" fillId="3" borderId="16" xfId="55" applyFont="1" applyFill="1" applyBorder="1" applyAlignment="1">
      <alignment horizontal="center" vertical="center"/>
      <protection/>
    </xf>
    <xf numFmtId="0" fontId="0" fillId="3" borderId="20" xfId="55" applyFill="1" applyBorder="1" applyAlignment="1">
      <alignment horizontal="center" vertical="center"/>
      <protection/>
    </xf>
    <xf numFmtId="0" fontId="0" fillId="39" borderId="11" xfId="55" applyNumberFormat="1" applyFont="1" applyFill="1" applyBorder="1" applyAlignment="1">
      <alignment vertical="center"/>
      <protection/>
    </xf>
    <xf numFmtId="0" fontId="0" fillId="39" borderId="12" xfId="55" applyNumberFormat="1" applyFont="1" applyFill="1" applyBorder="1" applyAlignment="1">
      <alignment vertical="center"/>
      <protection/>
    </xf>
    <xf numFmtId="0" fontId="13" fillId="16" borderId="11" xfId="55" applyFont="1" applyFill="1" applyBorder="1" applyAlignment="1">
      <alignment horizontal="center" vertical="center"/>
      <protection/>
    </xf>
    <xf numFmtId="0" fontId="13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Border="1">
      <alignment/>
      <protection/>
    </xf>
    <xf numFmtId="0" fontId="13" fillId="47" borderId="17" xfId="55" applyNumberFormat="1" applyFont="1" applyFill="1" applyBorder="1" applyAlignment="1" applyProtection="1">
      <alignment horizontal="center" vertical="center"/>
      <protection locked="0"/>
    </xf>
    <xf numFmtId="0" fontId="13" fillId="48" borderId="11" xfId="55" applyNumberFormat="1" applyFont="1" applyFill="1" applyBorder="1" applyAlignment="1" applyProtection="1">
      <alignment horizontal="center" vertical="center"/>
      <protection locked="0"/>
    </xf>
    <xf numFmtId="0" fontId="13" fillId="47" borderId="11" xfId="55" applyNumberFormat="1" applyFont="1" applyFill="1" applyBorder="1" applyAlignment="1" applyProtection="1">
      <alignment horizontal="center" vertical="center"/>
      <protection locked="0"/>
    </xf>
    <xf numFmtId="0" fontId="12" fillId="36" borderId="0" xfId="55" applyFont="1" applyFill="1">
      <alignment/>
      <protection/>
    </xf>
    <xf numFmtId="0" fontId="13" fillId="40" borderId="17" xfId="55" applyNumberFormat="1" applyFont="1" applyFill="1" applyBorder="1" applyAlignment="1" applyProtection="1">
      <alignment horizontal="center" vertical="center"/>
      <protection locked="0"/>
    </xf>
    <xf numFmtId="0" fontId="12" fillId="39" borderId="11" xfId="55" applyNumberFormat="1" applyFont="1" applyFill="1" applyBorder="1" applyAlignment="1" applyProtection="1">
      <alignment horizontal="center" vertical="center"/>
      <protection locked="0"/>
    </xf>
    <xf numFmtId="0" fontId="13" fillId="9" borderId="15" xfId="55" applyFont="1" applyFill="1" applyBorder="1" applyAlignment="1">
      <alignment horizontal="center" vertical="center"/>
      <protection/>
    </xf>
    <xf numFmtId="0" fontId="12" fillId="9" borderId="11" xfId="55" applyFont="1" applyFill="1" applyBorder="1" applyAlignment="1">
      <alignment horizontal="center" vertical="center"/>
      <protection/>
    </xf>
    <xf numFmtId="0" fontId="12" fillId="9" borderId="15" xfId="55" applyFont="1" applyFill="1" applyBorder="1" applyAlignment="1">
      <alignment horizontal="center" vertical="center"/>
      <protection/>
    </xf>
    <xf numFmtId="0" fontId="13" fillId="41" borderId="17" xfId="55" applyNumberFormat="1" applyFont="1" applyFill="1" applyBorder="1" applyAlignment="1" applyProtection="1">
      <alignment horizontal="center" vertical="center"/>
      <protection locked="0"/>
    </xf>
    <xf numFmtId="0" fontId="12" fillId="39" borderId="10" xfId="55" applyNumberFormat="1" applyFont="1" applyFill="1" applyBorder="1" applyAlignment="1" applyProtection="1">
      <alignment horizontal="center" vertical="center"/>
      <protection locked="0"/>
    </xf>
    <xf numFmtId="0" fontId="12" fillId="39" borderId="10" xfId="55" applyNumberFormat="1" applyFont="1" applyFill="1" applyBorder="1" applyAlignment="1">
      <alignment horizontal="center" vertical="center"/>
      <protection/>
    </xf>
    <xf numFmtId="0" fontId="13" fillId="47" borderId="17" xfId="55" applyNumberFormat="1" applyFont="1" applyFill="1" applyBorder="1" applyAlignment="1">
      <alignment horizontal="center" vertical="center"/>
      <protection/>
    </xf>
    <xf numFmtId="0" fontId="13" fillId="47" borderId="11" xfId="55" applyNumberFormat="1" applyFont="1" applyFill="1" applyBorder="1" applyAlignment="1">
      <alignment horizontal="center" vertical="center"/>
      <protection/>
    </xf>
    <xf numFmtId="0" fontId="13" fillId="38" borderId="11" xfId="55" applyNumberFormat="1" applyFont="1" applyFill="1" applyBorder="1" applyAlignment="1">
      <alignment horizontal="center" vertical="center"/>
      <protection/>
    </xf>
    <xf numFmtId="0" fontId="13" fillId="38" borderId="17" xfId="55" applyNumberFormat="1" applyFont="1" applyFill="1" applyBorder="1" applyAlignment="1">
      <alignment horizontal="center" vertical="center"/>
      <protection/>
    </xf>
    <xf numFmtId="0" fontId="13" fillId="41" borderId="17" xfId="55" applyFont="1" applyFill="1" applyBorder="1" applyAlignment="1">
      <alignment horizontal="center" vertical="center"/>
      <protection/>
    </xf>
    <xf numFmtId="0" fontId="13" fillId="36" borderId="0" xfId="55" applyFont="1" applyFill="1">
      <alignment/>
      <protection/>
    </xf>
    <xf numFmtId="0" fontId="12" fillId="39" borderId="11" xfId="55" applyFont="1" applyFill="1" applyBorder="1" applyAlignment="1">
      <alignment horizontal="center" vertical="center"/>
      <protection/>
    </xf>
    <xf numFmtId="0" fontId="13" fillId="47" borderId="17" xfId="55" applyFont="1" applyFill="1" applyBorder="1" applyAlignment="1">
      <alignment horizontal="center" vertical="center"/>
      <protection/>
    </xf>
    <xf numFmtId="0" fontId="13" fillId="47" borderId="11" xfId="55" applyFont="1" applyFill="1" applyBorder="1" applyAlignment="1">
      <alignment horizontal="center" vertical="center"/>
      <protection/>
    </xf>
    <xf numFmtId="0" fontId="13" fillId="42" borderId="17" xfId="55" applyFont="1" applyFill="1" applyBorder="1" applyAlignment="1">
      <alignment horizontal="center" vertical="center"/>
      <protection/>
    </xf>
    <xf numFmtId="0" fontId="13" fillId="34" borderId="11" xfId="55" applyFont="1" applyFill="1" applyBorder="1" applyAlignment="1">
      <alignment horizontal="center" vertical="center"/>
      <protection/>
    </xf>
    <xf numFmtId="0" fontId="13" fillId="39" borderId="11" xfId="55" applyFont="1" applyFill="1" applyBorder="1" applyAlignment="1">
      <alignment horizontal="center" vertical="center"/>
      <protection/>
    </xf>
    <xf numFmtId="0" fontId="12" fillId="34" borderId="19" xfId="55" applyNumberFormat="1" applyFont="1" applyFill="1" applyBorder="1" applyAlignment="1">
      <alignment horizontal="center" vertical="center" wrapText="1"/>
      <protection/>
    </xf>
    <xf numFmtId="0" fontId="12" fillId="34" borderId="20" xfId="55" applyNumberFormat="1" applyFont="1" applyFill="1" applyBorder="1" applyAlignment="1">
      <alignment horizontal="center" vertical="center" wrapText="1"/>
      <protection/>
    </xf>
    <xf numFmtId="0" fontId="12" fillId="39" borderId="20" xfId="55" applyNumberFormat="1" applyFont="1" applyFill="1" applyBorder="1" applyAlignment="1">
      <alignment horizontal="center" vertical="center"/>
      <protection/>
    </xf>
    <xf numFmtId="0" fontId="12" fillId="34" borderId="20" xfId="55" applyNumberFormat="1" applyFont="1" applyFill="1" applyBorder="1" applyAlignment="1">
      <alignment horizontal="center" vertical="center"/>
      <protection/>
    </xf>
    <xf numFmtId="0" fontId="12" fillId="39" borderId="20" xfId="55" applyNumberFormat="1" applyFont="1" applyFill="1" applyBorder="1" applyAlignment="1">
      <alignment horizontal="center" vertical="center" wrapText="1"/>
      <protection/>
    </xf>
    <xf numFmtId="0" fontId="12" fillId="39" borderId="11" xfId="55" applyNumberFormat="1" applyFont="1" applyFill="1" applyBorder="1" applyAlignment="1">
      <alignment horizontal="center" vertical="center" wrapText="1"/>
      <protection/>
    </xf>
    <xf numFmtId="0" fontId="12" fillId="36" borderId="0" xfId="55" applyFont="1" applyFill="1" applyAlignment="1">
      <alignment horizontal="center" vertical="center"/>
      <protection/>
    </xf>
    <xf numFmtId="0" fontId="13" fillId="34" borderId="20" xfId="55" applyNumberFormat="1" applyFont="1" applyFill="1" applyBorder="1" applyAlignment="1">
      <alignment vertical="center" wrapText="1"/>
      <protection/>
    </xf>
    <xf numFmtId="0" fontId="13" fillId="39" borderId="20" xfId="55" applyNumberFormat="1" applyFont="1" applyFill="1" applyBorder="1" applyAlignment="1">
      <alignment horizontal="center" vertical="center"/>
      <protection/>
    </xf>
    <xf numFmtId="0" fontId="12" fillId="34" borderId="20" xfId="55" applyNumberFormat="1" applyFont="1" applyFill="1" applyBorder="1" applyAlignment="1">
      <alignment vertical="center"/>
      <protection/>
    </xf>
    <xf numFmtId="0" fontId="13" fillId="43" borderId="19" xfId="55" applyNumberFormat="1" applyFont="1" applyFill="1" applyBorder="1" applyAlignment="1">
      <alignment vertical="center" wrapText="1"/>
      <protection/>
    </xf>
    <xf numFmtId="0" fontId="13" fillId="34" borderId="18" xfId="55" applyNumberFormat="1" applyFont="1" applyFill="1" applyBorder="1" applyAlignment="1">
      <alignment vertical="center" wrapText="1"/>
      <protection/>
    </xf>
    <xf numFmtId="0" fontId="12" fillId="34" borderId="20" xfId="55" applyNumberFormat="1" applyFont="1" applyFill="1" applyBorder="1" applyAlignment="1">
      <alignment vertical="center" wrapText="1"/>
      <protection/>
    </xf>
    <xf numFmtId="0" fontId="12" fillId="36" borderId="11" xfId="55" applyFont="1" applyFill="1" applyBorder="1">
      <alignment/>
      <protection/>
    </xf>
    <xf numFmtId="0" fontId="12" fillId="37" borderId="20" xfId="55" applyNumberFormat="1" applyFont="1" applyFill="1" applyBorder="1" applyAlignment="1">
      <alignment horizontal="center" vertical="center" wrapText="1"/>
      <protection/>
    </xf>
    <xf numFmtId="0" fontId="12" fillId="3" borderId="15" xfId="55" applyFont="1" applyFill="1" applyBorder="1" applyAlignment="1">
      <alignment horizontal="center" vertical="center"/>
      <protection/>
    </xf>
    <xf numFmtId="0" fontId="0" fillId="33" borderId="12" xfId="55" applyFont="1" applyFill="1" applyBorder="1" applyAlignment="1" applyProtection="1">
      <alignment horizontal="center" vertical="center" wrapText="1"/>
      <protection locked="0"/>
    </xf>
    <xf numFmtId="0" fontId="12" fillId="36" borderId="0" xfId="55" applyFont="1" applyFill="1" applyAlignment="1">
      <alignment vertical="center"/>
      <protection/>
    </xf>
    <xf numFmtId="0" fontId="12" fillId="36" borderId="11" xfId="55" applyFont="1" applyFill="1" applyBorder="1" applyAlignment="1">
      <alignment horizontal="center" vertical="center"/>
      <protection/>
    </xf>
    <xf numFmtId="0" fontId="12" fillId="36" borderId="11" xfId="55" applyFont="1" applyFill="1" applyBorder="1" applyAlignment="1">
      <alignment vertical="center"/>
      <protection/>
    </xf>
    <xf numFmtId="0" fontId="12" fillId="34" borderId="18" xfId="55" applyFont="1" applyFill="1" applyBorder="1" applyAlignment="1">
      <alignment horizontal="left" vertical="center" wrapText="1"/>
      <protection/>
    </xf>
    <xf numFmtId="0" fontId="13" fillId="34" borderId="20" xfId="55" applyFont="1" applyFill="1" applyBorder="1" applyAlignment="1">
      <alignment horizontal="center" vertical="center"/>
      <protection/>
    </xf>
    <xf numFmtId="0" fontId="12" fillId="34" borderId="20" xfId="55" applyFont="1" applyFill="1" applyBorder="1" applyAlignment="1">
      <alignment horizontal="center" vertical="center"/>
      <protection/>
    </xf>
    <xf numFmtId="16" fontId="16" fillId="36" borderId="11" xfId="0" applyNumberFormat="1" applyFont="1" applyFill="1" applyBorder="1" applyAlignment="1">
      <alignment vertical="center"/>
    </xf>
    <xf numFmtId="16" fontId="16" fillId="36" borderId="21" xfId="0" applyNumberFormat="1" applyFont="1" applyFill="1" applyBorder="1" applyAlignment="1">
      <alignment horizontal="center" wrapText="1"/>
    </xf>
    <xf numFmtId="16" fontId="16" fillId="36" borderId="22" xfId="0" applyNumberFormat="1" applyFont="1" applyFill="1" applyBorder="1" applyAlignment="1">
      <alignment horizontal="center" wrapText="1"/>
    </xf>
    <xf numFmtId="0" fontId="14" fillId="34" borderId="11" xfId="55" applyNumberFormat="1" applyFont="1" applyFill="1" applyBorder="1" applyAlignment="1">
      <alignment horizontal="center" vertical="center" wrapText="1"/>
      <protection/>
    </xf>
    <xf numFmtId="0" fontId="14" fillId="34" borderId="23" xfId="55" applyNumberFormat="1" applyFont="1" applyFill="1" applyBorder="1" applyAlignment="1">
      <alignment horizontal="center" vertical="center" wrapText="1"/>
      <protection/>
    </xf>
    <xf numFmtId="0" fontId="12" fillId="36" borderId="0" xfId="55" applyFont="1" applyFill="1" applyBorder="1">
      <alignment/>
      <protection/>
    </xf>
    <xf numFmtId="0" fontId="12" fillId="9" borderId="11" xfId="55" applyFont="1" applyFill="1" applyBorder="1" applyAlignment="1">
      <alignment horizontal="center"/>
      <protection/>
    </xf>
    <xf numFmtId="0" fontId="12" fillId="3" borderId="11" xfId="55" applyFont="1" applyFill="1" applyBorder="1" applyAlignment="1">
      <alignment horizontal="center"/>
      <protection/>
    </xf>
    <xf numFmtId="0" fontId="13" fillId="48" borderId="11" xfId="55" applyNumberFormat="1" applyFont="1" applyFill="1" applyBorder="1" applyAlignment="1">
      <alignment horizontal="center" vertical="center" wrapText="1"/>
      <protection/>
    </xf>
    <xf numFmtId="0" fontId="12" fillId="34" borderId="10" xfId="55" applyNumberFormat="1" applyFont="1" applyFill="1" applyBorder="1" applyAlignment="1">
      <alignment horizontal="center" vertical="center"/>
      <protection/>
    </xf>
    <xf numFmtId="0" fontId="13" fillId="48" borderId="11" xfId="55" applyNumberFormat="1" applyFont="1" applyFill="1" applyBorder="1" applyAlignment="1">
      <alignment horizontal="center" vertical="center" wrapText="1"/>
      <protection/>
    </xf>
    <xf numFmtId="0" fontId="12" fillId="36" borderId="11" xfId="55" applyFont="1" applyFill="1" applyBorder="1" applyAlignment="1">
      <alignment vertical="center" wrapText="1"/>
      <protection/>
    </xf>
    <xf numFmtId="0" fontId="12" fillId="34" borderId="15" xfId="55" applyFont="1" applyFill="1" applyBorder="1" applyAlignment="1">
      <alignment horizontal="center" vertical="center" wrapText="1"/>
      <protection/>
    </xf>
    <xf numFmtId="49" fontId="12" fillId="34" borderId="15" xfId="55" applyNumberFormat="1" applyFont="1" applyFill="1" applyBorder="1" applyAlignment="1" applyProtection="1">
      <alignment horizontal="left" vertical="center" wrapText="1"/>
      <protection locked="0"/>
    </xf>
    <xf numFmtId="0" fontId="12" fillId="36" borderId="11" xfId="55" applyFont="1" applyFill="1" applyBorder="1" applyAlignment="1">
      <alignment horizontal="left" vertical="center" wrapText="1"/>
      <protection/>
    </xf>
    <xf numFmtId="0" fontId="13" fillId="48" borderId="15" xfId="55" applyNumberFormat="1" applyFont="1" applyFill="1" applyBorder="1" applyAlignment="1">
      <alignment horizontal="center" vertical="center" wrapText="1"/>
      <protection/>
    </xf>
    <xf numFmtId="0" fontId="12" fillId="36" borderId="15" xfId="55" applyFont="1" applyFill="1" applyBorder="1" applyAlignment="1">
      <alignment vertical="center"/>
      <protection/>
    </xf>
    <xf numFmtId="0" fontId="12" fillId="36" borderId="15" xfId="55" applyFont="1" applyFill="1" applyBorder="1" applyAlignment="1">
      <alignment vertical="center" wrapText="1"/>
      <protection/>
    </xf>
    <xf numFmtId="0" fontId="13" fillId="38" borderId="11" xfId="55" applyNumberFormat="1" applyFont="1" applyFill="1" applyBorder="1" applyAlignment="1" applyProtection="1">
      <alignment horizontal="left" vertical="center" wrapText="1"/>
      <protection locked="0"/>
    </xf>
    <xf numFmtId="0" fontId="12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41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41" borderId="11" xfId="55" applyFont="1" applyFill="1" applyBorder="1" applyAlignment="1">
      <alignment horizontal="left" vertical="center" wrapText="1"/>
      <protection/>
    </xf>
    <xf numFmtId="0" fontId="12" fillId="34" borderId="11" xfId="55" applyFont="1" applyFill="1" applyBorder="1" applyAlignment="1">
      <alignment horizontal="left" vertical="center" wrapText="1"/>
      <protection/>
    </xf>
    <xf numFmtId="0" fontId="13" fillId="38" borderId="11" xfId="55" applyFont="1" applyFill="1" applyBorder="1" applyAlignment="1">
      <alignment horizontal="left" vertical="center" wrapText="1"/>
      <protection/>
    </xf>
    <xf numFmtId="0" fontId="13" fillId="42" borderId="11" xfId="55" applyFont="1" applyFill="1" applyBorder="1" applyAlignment="1">
      <alignment horizontal="left" vertical="center" wrapText="1"/>
      <protection/>
    </xf>
    <xf numFmtId="0" fontId="12" fillId="34" borderId="11" xfId="55" applyNumberFormat="1" applyFont="1" applyFill="1" applyBorder="1" applyAlignment="1">
      <alignment vertical="center" wrapText="1"/>
      <protection/>
    </xf>
    <xf numFmtId="0" fontId="13" fillId="42" borderId="11" xfId="55" applyNumberFormat="1" applyFont="1" applyFill="1" applyBorder="1" applyAlignment="1">
      <alignment vertical="center" wrapText="1"/>
      <protection/>
    </xf>
    <xf numFmtId="0" fontId="13" fillId="43" borderId="11" xfId="55" applyNumberFormat="1" applyFont="1" applyFill="1" applyBorder="1" applyAlignment="1">
      <alignment vertical="center" wrapText="1"/>
      <protection/>
    </xf>
    <xf numFmtId="0" fontId="13" fillId="34" borderId="11" xfId="55" applyNumberFormat="1" applyFont="1" applyFill="1" applyBorder="1" applyAlignment="1">
      <alignment vertical="center" wrapText="1"/>
      <protection/>
    </xf>
    <xf numFmtId="0" fontId="17" fillId="45" borderId="11" xfId="55" applyNumberFormat="1" applyFont="1" applyFill="1" applyBorder="1" applyAlignment="1">
      <alignment vertical="center" wrapText="1"/>
      <protection/>
    </xf>
    <xf numFmtId="0" fontId="0" fillId="3" borderId="11" xfId="55" applyFill="1" applyBorder="1" applyAlignment="1">
      <alignment horizontal="center" vertical="center"/>
      <protection/>
    </xf>
    <xf numFmtId="0" fontId="0" fillId="36" borderId="11" xfId="55" applyFill="1" applyBorder="1" applyAlignment="1">
      <alignment horizontal="center" vertical="center"/>
      <protection/>
    </xf>
    <xf numFmtId="0" fontId="12" fillId="39" borderId="17" xfId="55" applyNumberFormat="1" applyFont="1" applyFill="1" applyBorder="1" applyAlignment="1">
      <alignment horizontal="center" vertical="center"/>
      <protection/>
    </xf>
    <xf numFmtId="0" fontId="12" fillId="39" borderId="17" xfId="55" applyFont="1" applyFill="1" applyBorder="1" applyAlignment="1">
      <alignment horizontal="center" vertical="center"/>
      <protection/>
    </xf>
    <xf numFmtId="0" fontId="13" fillId="39" borderId="17" xfId="55" applyFont="1" applyFill="1" applyBorder="1" applyAlignment="1">
      <alignment horizontal="center" vertical="center"/>
      <protection/>
    </xf>
    <xf numFmtId="0" fontId="13" fillId="39" borderId="19" xfId="55" applyFont="1" applyFill="1" applyBorder="1" applyAlignment="1">
      <alignment horizontal="center" vertical="center"/>
      <protection/>
    </xf>
    <xf numFmtId="0" fontId="12" fillId="39" borderId="19" xfId="55" applyNumberFormat="1" applyFont="1" applyFill="1" applyBorder="1" applyAlignment="1">
      <alignment horizontal="center" vertical="center" wrapText="1"/>
      <protection/>
    </xf>
    <xf numFmtId="0" fontId="13" fillId="39" borderId="19" xfId="55" applyNumberFormat="1" applyFont="1" applyFill="1" applyBorder="1" applyAlignment="1">
      <alignment horizontal="center" vertical="center" wrapText="1"/>
      <protection/>
    </xf>
    <xf numFmtId="0" fontId="13" fillId="42" borderId="19" xfId="55" applyNumberFormat="1" applyFont="1" applyFill="1" applyBorder="1" applyAlignment="1">
      <alignment horizontal="center" vertical="center" wrapText="1"/>
      <protection/>
    </xf>
    <xf numFmtId="0" fontId="12" fillId="36" borderId="15" xfId="55" applyFont="1" applyFill="1" applyBorder="1">
      <alignment/>
      <protection/>
    </xf>
    <xf numFmtId="0" fontId="13" fillId="34" borderId="15" xfId="55" applyNumberFormat="1" applyFont="1" applyFill="1" applyBorder="1" applyAlignment="1" applyProtection="1">
      <alignment horizontal="left" vertical="center" wrapText="1"/>
      <protection locked="0"/>
    </xf>
    <xf numFmtId="0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2" fillId="36" borderId="15" xfId="55" applyFont="1" applyFill="1" applyBorder="1" applyAlignment="1">
      <alignment horizontal="left" vertical="center" wrapText="1"/>
      <protection/>
    </xf>
    <xf numFmtId="0" fontId="12" fillId="39" borderId="20" xfId="55" applyNumberFormat="1" applyFont="1" applyFill="1" applyBorder="1" applyAlignment="1" applyProtection="1">
      <alignment horizontal="center" vertical="center"/>
      <protection locked="0"/>
    </xf>
    <xf numFmtId="0" fontId="16" fillId="9" borderId="20" xfId="0" applyFont="1" applyFill="1" applyBorder="1" applyAlignment="1">
      <alignment horizontal="center" vertical="center" wrapText="1"/>
    </xf>
    <xf numFmtId="0" fontId="12" fillId="9" borderId="13" xfId="55" applyFont="1" applyFill="1" applyBorder="1" applyAlignment="1">
      <alignment horizontal="center" vertical="center"/>
      <protection/>
    </xf>
    <xf numFmtId="0" fontId="12" fillId="9" borderId="10" xfId="55" applyFont="1" applyFill="1" applyBorder="1" applyAlignment="1">
      <alignment horizontal="center" vertical="center"/>
      <protection/>
    </xf>
    <xf numFmtId="16" fontId="16" fillId="49" borderId="11" xfId="0" applyNumberFormat="1" applyFont="1" applyFill="1" applyBorder="1" applyAlignment="1">
      <alignment/>
    </xf>
    <xf numFmtId="0" fontId="12" fillId="50" borderId="18" xfId="55" applyNumberFormat="1" applyFont="1" applyFill="1" applyBorder="1" applyAlignment="1">
      <alignment vertical="center" wrapText="1"/>
      <protection/>
    </xf>
    <xf numFmtId="0" fontId="12" fillId="50" borderId="11" xfId="55" applyNumberFormat="1" applyFont="1" applyFill="1" applyBorder="1" applyAlignment="1">
      <alignment vertical="center" wrapText="1"/>
      <protection/>
    </xf>
    <xf numFmtId="0" fontId="12" fillId="50" borderId="19" xfId="55" applyNumberFormat="1" applyFont="1" applyFill="1" applyBorder="1" applyAlignment="1">
      <alignment horizontal="center" vertical="center" wrapText="1"/>
      <protection/>
    </xf>
    <xf numFmtId="0" fontId="12" fillId="50" borderId="20" xfId="55" applyNumberFormat="1" applyFont="1" applyFill="1" applyBorder="1" applyAlignment="1">
      <alignment vertical="center" wrapText="1"/>
      <protection/>
    </xf>
    <xf numFmtId="0" fontId="12" fillId="50" borderId="20" xfId="55" applyNumberFormat="1" applyFont="1" applyFill="1" applyBorder="1" applyAlignment="1">
      <alignment horizontal="center" vertical="center"/>
      <protection/>
    </xf>
    <xf numFmtId="0" fontId="12" fillId="50" borderId="20" xfId="55" applyNumberFormat="1" applyFont="1" applyFill="1" applyBorder="1" applyAlignment="1">
      <alignment horizontal="center" vertical="center" wrapText="1"/>
      <protection/>
    </xf>
    <xf numFmtId="0" fontId="12" fillId="50" borderId="11" xfId="55" applyNumberFormat="1" applyFont="1" applyFill="1" applyBorder="1" applyAlignment="1">
      <alignment horizontal="center" vertical="center" wrapText="1"/>
      <protection/>
    </xf>
    <xf numFmtId="0" fontId="12" fillId="49" borderId="15" xfId="55" applyFont="1" applyFill="1" applyBorder="1" applyAlignment="1">
      <alignment horizontal="center" vertical="center"/>
      <protection/>
    </xf>
    <xf numFmtId="0" fontId="12" fillId="49" borderId="11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 applyProtection="1">
      <alignment horizontal="left" vertical="center"/>
      <protection locked="0"/>
    </xf>
    <xf numFmtId="0" fontId="10" fillId="33" borderId="22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left" vertical="top"/>
      <protection locked="0"/>
    </xf>
    <xf numFmtId="0" fontId="11" fillId="33" borderId="0" xfId="55" applyFont="1" applyFill="1" applyBorder="1" applyAlignment="1" applyProtection="1">
      <alignment horizontal="right" vertical="center"/>
      <protection locked="0"/>
    </xf>
    <xf numFmtId="0" fontId="10" fillId="33" borderId="22" xfId="55" applyNumberFormat="1" applyFont="1" applyFill="1" applyBorder="1" applyAlignment="1" applyProtection="1">
      <alignment horizontal="center" vertical="center"/>
      <protection locked="0"/>
    </xf>
    <xf numFmtId="0" fontId="10" fillId="33" borderId="22" xfId="55" applyNumberFormat="1" applyFont="1" applyFill="1" applyBorder="1" applyAlignment="1" applyProtection="1">
      <alignment horizontal="left" vertical="center"/>
      <protection locked="0"/>
    </xf>
    <xf numFmtId="0" fontId="10" fillId="33" borderId="22" xfId="55" applyNumberFormat="1" applyFont="1" applyFill="1" applyBorder="1" applyAlignment="1" applyProtection="1">
      <alignment horizontal="center" vertical="top"/>
      <protection locked="0"/>
    </xf>
    <xf numFmtId="0" fontId="10" fillId="33" borderId="22" xfId="55" applyNumberFormat="1" applyFont="1" applyFill="1" applyBorder="1" applyAlignment="1" applyProtection="1">
      <alignment horizontal="left" vertical="top" wrapText="1"/>
      <protection locked="0"/>
    </xf>
    <xf numFmtId="0" fontId="2" fillId="33" borderId="0" xfId="55" applyFont="1" applyFill="1" applyBorder="1" applyAlignment="1" applyProtection="1">
      <alignment horizontal="left" vertical="top"/>
      <protection locked="0"/>
    </xf>
    <xf numFmtId="0" fontId="4" fillId="33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Alignment="1" applyProtection="1">
      <alignment horizontal="center" vertical="top" wrapText="1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9" fillId="33" borderId="22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Alignment="1" applyProtection="1">
      <alignment horizontal="center" vertical="top"/>
      <protection locked="0"/>
    </xf>
    <xf numFmtId="0" fontId="4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right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33" borderId="1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5" xfId="55" applyFont="1" applyFill="1" applyBorder="1" applyAlignment="1" applyProtection="1">
      <alignment horizontal="center" vertical="center" wrapText="1"/>
      <protection locked="0"/>
    </xf>
    <xf numFmtId="0" fontId="0" fillId="35" borderId="24" xfId="55" applyFont="1" applyFill="1" applyBorder="1" applyAlignment="1" applyProtection="1">
      <alignment horizontal="center" vertical="center" wrapText="1"/>
      <protection locked="0"/>
    </xf>
    <xf numFmtId="0" fontId="0" fillId="35" borderId="17" xfId="55" applyFont="1" applyFill="1" applyBorder="1" applyAlignment="1" applyProtection="1">
      <alignment horizontal="center" vertical="center" wrapText="1"/>
      <protection locked="0"/>
    </xf>
    <xf numFmtId="0" fontId="13" fillId="48" borderId="11" xfId="55" applyNumberFormat="1" applyFont="1" applyFill="1" applyBorder="1" applyAlignment="1">
      <alignment horizontal="center" vertical="center" wrapText="1"/>
      <protection/>
    </xf>
    <xf numFmtId="0" fontId="0" fillId="35" borderId="20" xfId="55" applyFont="1" applyFill="1" applyBorder="1" applyAlignment="1" applyProtection="1">
      <alignment horizontal="center" vertical="center"/>
      <protection locked="0"/>
    </xf>
    <xf numFmtId="0" fontId="0" fillId="33" borderId="15" xfId="55" applyFont="1" applyFill="1" applyBorder="1" applyAlignment="1" applyProtection="1">
      <alignment horizontal="center" vertical="center" wrapText="1"/>
      <protection locked="0"/>
    </xf>
    <xf numFmtId="0" fontId="0" fillId="33" borderId="24" xfId="55" applyFont="1" applyFill="1" applyBorder="1" applyAlignment="1" applyProtection="1">
      <alignment horizontal="center" vertical="center" wrapText="1"/>
      <protection locked="0"/>
    </xf>
    <xf numFmtId="0" fontId="0" fillId="33" borderId="17" xfId="55" applyFont="1" applyFill="1" applyBorder="1" applyAlignment="1" applyProtection="1">
      <alignment horizontal="center" vertical="center" wrapText="1"/>
      <protection locked="0"/>
    </xf>
    <xf numFmtId="0" fontId="0" fillId="33" borderId="13" xfId="55" applyFont="1" applyFill="1" applyBorder="1" applyAlignment="1" applyProtection="1">
      <alignment horizontal="center" vertical="center"/>
      <protection locked="0"/>
    </xf>
    <xf numFmtId="0" fontId="0" fillId="33" borderId="21" xfId="55" applyFont="1" applyFill="1" applyBorder="1" applyAlignment="1" applyProtection="1">
      <alignment horizontal="center" vertical="center"/>
      <protection locked="0"/>
    </xf>
    <xf numFmtId="0" fontId="0" fillId="33" borderId="14" xfId="55" applyFont="1" applyFill="1" applyBorder="1" applyAlignment="1" applyProtection="1">
      <alignment horizontal="center" vertical="center"/>
      <protection locked="0"/>
    </xf>
    <xf numFmtId="0" fontId="0" fillId="33" borderId="18" xfId="55" applyFont="1" applyFill="1" applyBorder="1" applyAlignment="1" applyProtection="1">
      <alignment horizontal="center" vertical="center"/>
      <protection locked="0"/>
    </xf>
    <xf numFmtId="0" fontId="0" fillId="33" borderId="22" xfId="55" applyFont="1" applyFill="1" applyBorder="1" applyAlignment="1" applyProtection="1">
      <alignment horizontal="center" vertical="center"/>
      <protection locked="0"/>
    </xf>
    <xf numFmtId="0" fontId="0" fillId="33" borderId="19" xfId="55" applyFont="1" applyFill="1" applyBorder="1" applyAlignment="1" applyProtection="1">
      <alignment horizontal="center" vertical="center"/>
      <protection locked="0"/>
    </xf>
    <xf numFmtId="0" fontId="0" fillId="35" borderId="15" xfId="55" applyFont="1" applyFill="1" applyBorder="1" applyAlignment="1" applyProtection="1">
      <alignment horizontal="center" vertical="center"/>
      <protection locked="0"/>
    </xf>
    <xf numFmtId="0" fontId="0" fillId="35" borderId="17" xfId="55" applyFont="1" applyFill="1" applyBorder="1" applyAlignment="1" applyProtection="1">
      <alignment horizontal="center" vertical="center"/>
      <protection locked="0"/>
    </xf>
    <xf numFmtId="0" fontId="0" fillId="4" borderId="15" xfId="55" applyFill="1" applyBorder="1" applyAlignment="1">
      <alignment horizontal="center"/>
      <protection/>
    </xf>
    <xf numFmtId="0" fontId="0" fillId="4" borderId="17" xfId="55" applyFill="1" applyBorder="1" applyAlignment="1">
      <alignment horizontal="center"/>
      <protection/>
    </xf>
    <xf numFmtId="0" fontId="0" fillId="35" borderId="10" xfId="55" applyFont="1" applyFill="1" applyBorder="1" applyAlignment="1" applyProtection="1">
      <alignment horizontal="center" vertical="center" textRotation="90"/>
      <protection locked="0"/>
    </xf>
    <xf numFmtId="0" fontId="0" fillId="35" borderId="12" xfId="55" applyFont="1" applyFill="1" applyBorder="1" applyAlignment="1" applyProtection="1">
      <alignment horizontal="center" vertical="center" textRotation="90"/>
      <protection locked="0"/>
    </xf>
    <xf numFmtId="0" fontId="0" fillId="35" borderId="20" xfId="55" applyFont="1" applyFill="1" applyBorder="1" applyAlignment="1" applyProtection="1">
      <alignment horizontal="center" vertical="center" textRotation="90"/>
      <protection locked="0"/>
    </xf>
    <xf numFmtId="0" fontId="0" fillId="4" borderId="10" xfId="55" applyFill="1" applyBorder="1" applyAlignment="1">
      <alignment horizontal="center" vertical="center" textRotation="90"/>
      <protection/>
    </xf>
    <xf numFmtId="0" fontId="0" fillId="4" borderId="12" xfId="55" applyFill="1" applyBorder="1" applyAlignment="1">
      <alignment horizontal="center" vertical="center" textRotation="90"/>
      <protection/>
    </xf>
    <xf numFmtId="0" fontId="0" fillId="4" borderId="20" xfId="55" applyFill="1" applyBorder="1" applyAlignment="1">
      <alignment horizontal="center" vertical="center" textRotation="90"/>
      <protection/>
    </xf>
    <xf numFmtId="0" fontId="0" fillId="33" borderId="1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6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8" xfId="55" applyFont="1" applyFill="1" applyBorder="1" applyAlignment="1" applyProtection="1">
      <alignment horizontal="center" vertical="center" textRotation="90" wrapText="1"/>
      <protection locked="0"/>
    </xf>
    <xf numFmtId="0" fontId="14" fillId="34" borderId="11" xfId="55" applyNumberFormat="1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 applyProtection="1">
      <alignment horizontal="center" vertical="center" wrapText="1"/>
      <protection locked="0"/>
    </xf>
    <xf numFmtId="0" fontId="0" fillId="33" borderId="12" xfId="55" applyFont="1" applyFill="1" applyBorder="1" applyAlignment="1" applyProtection="1">
      <alignment horizontal="center" vertical="center" wrapText="1"/>
      <protection locked="0"/>
    </xf>
    <xf numFmtId="0" fontId="0" fillId="33" borderId="20" xfId="55" applyFont="1" applyFill="1" applyBorder="1" applyAlignment="1" applyProtection="1">
      <alignment horizontal="center" vertical="center" wrapText="1"/>
      <protection locked="0"/>
    </xf>
    <xf numFmtId="0" fontId="14" fillId="34" borderId="20" xfId="55" applyNumberFormat="1" applyFont="1" applyFill="1" applyBorder="1" applyAlignment="1">
      <alignment horizontal="center" vertical="center" textRotation="90"/>
      <protection/>
    </xf>
    <xf numFmtId="0" fontId="15" fillId="34" borderId="11" xfId="55" applyNumberFormat="1" applyFont="1" applyFill="1" applyBorder="1" applyAlignment="1">
      <alignment horizontal="center" vertical="center" textRotation="90"/>
      <protection/>
    </xf>
    <xf numFmtId="0" fontId="14" fillId="34" borderId="13" xfId="55" applyNumberFormat="1" applyFont="1" applyFill="1" applyBorder="1" applyAlignment="1">
      <alignment horizontal="center" vertical="center" wrapText="1"/>
      <protection/>
    </xf>
    <xf numFmtId="0" fontId="14" fillId="34" borderId="21" xfId="55" applyNumberFormat="1" applyFont="1" applyFill="1" applyBorder="1" applyAlignment="1">
      <alignment horizontal="center" vertical="center" wrapText="1"/>
      <protection/>
    </xf>
    <xf numFmtId="0" fontId="14" fillId="34" borderId="14" xfId="55" applyNumberFormat="1" applyFont="1" applyFill="1" applyBorder="1" applyAlignment="1">
      <alignment horizontal="center" vertical="center" wrapText="1"/>
      <protection/>
    </xf>
    <xf numFmtId="0" fontId="0" fillId="33" borderId="15" xfId="55" applyFont="1" applyFill="1" applyBorder="1" applyAlignment="1" applyProtection="1">
      <alignment horizontal="center" vertical="center"/>
      <protection locked="0"/>
    </xf>
    <xf numFmtId="0" fontId="0" fillId="33" borderId="24" xfId="55" applyFont="1" applyFill="1" applyBorder="1" applyAlignment="1" applyProtection="1">
      <alignment horizontal="center" vertical="center"/>
      <protection locked="0"/>
    </xf>
    <xf numFmtId="0" fontId="0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14" fillId="0" borderId="11" xfId="55" applyFont="1" applyBorder="1" applyAlignment="1">
      <alignment horizontal="center" wrapText="1"/>
      <protection/>
    </xf>
    <xf numFmtId="16" fontId="16" fillId="36" borderId="13" xfId="0" applyNumberFormat="1" applyFont="1" applyFill="1" applyBorder="1" applyAlignment="1">
      <alignment horizontal="center" wrapText="1"/>
    </xf>
    <xf numFmtId="16" fontId="16" fillId="36" borderId="21" xfId="0" applyNumberFormat="1" applyFont="1" applyFill="1" applyBorder="1" applyAlignment="1">
      <alignment horizontal="center" wrapText="1"/>
    </xf>
    <xf numFmtId="16" fontId="16" fillId="36" borderId="14" xfId="0" applyNumberFormat="1" applyFont="1" applyFill="1" applyBorder="1" applyAlignment="1">
      <alignment horizontal="center" wrapText="1"/>
    </xf>
    <xf numFmtId="16" fontId="16" fillId="36" borderId="18" xfId="0" applyNumberFormat="1" applyFont="1" applyFill="1" applyBorder="1" applyAlignment="1">
      <alignment horizontal="center" wrapText="1"/>
    </xf>
    <xf numFmtId="16" fontId="16" fillId="36" borderId="22" xfId="0" applyNumberFormat="1" applyFont="1" applyFill="1" applyBorder="1" applyAlignment="1">
      <alignment horizontal="center" wrapText="1"/>
    </xf>
    <xf numFmtId="16" fontId="16" fillId="36" borderId="19" xfId="0" applyNumberFormat="1" applyFont="1" applyFill="1" applyBorder="1" applyAlignment="1">
      <alignment horizontal="center" wrapText="1"/>
    </xf>
    <xf numFmtId="0" fontId="13" fillId="34" borderId="13" xfId="55" applyNumberFormat="1" applyFont="1" applyFill="1" applyBorder="1" applyAlignment="1">
      <alignment horizontal="center" vertical="center"/>
      <protection/>
    </xf>
    <xf numFmtId="0" fontId="13" fillId="34" borderId="14" xfId="55" applyNumberFormat="1" applyFont="1" applyFill="1" applyBorder="1" applyAlignment="1">
      <alignment horizontal="center" vertical="center"/>
      <protection/>
    </xf>
    <xf numFmtId="0" fontId="13" fillId="34" borderId="18" xfId="55" applyNumberFormat="1" applyFont="1" applyFill="1" applyBorder="1" applyAlignment="1">
      <alignment horizontal="center" vertical="center"/>
      <protection/>
    </xf>
    <xf numFmtId="0" fontId="13" fillId="34" borderId="19" xfId="55" applyNumberFormat="1" applyFont="1" applyFill="1" applyBorder="1" applyAlignment="1">
      <alignment horizontal="center" vertical="center"/>
      <protection/>
    </xf>
    <xf numFmtId="0" fontId="0" fillId="33" borderId="14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3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9" xfId="55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5" applyFont="1" applyFill="1" applyBorder="1" applyAlignment="1" applyProtection="1">
      <alignment horizontal="center" vertical="center" textRotation="90"/>
      <protection locked="0"/>
    </xf>
    <xf numFmtId="0" fontId="0" fillId="34" borderId="12" xfId="55" applyFont="1" applyFill="1" applyBorder="1" applyAlignment="1" applyProtection="1">
      <alignment horizontal="center" vertical="center" textRotation="90"/>
      <protection locked="0"/>
    </xf>
    <xf numFmtId="0" fontId="0" fillId="34" borderId="20" xfId="55" applyFont="1" applyFill="1" applyBorder="1" applyAlignment="1" applyProtection="1">
      <alignment horizontal="center" vertical="center" textRotation="90"/>
      <protection locked="0"/>
    </xf>
    <xf numFmtId="0" fontId="0" fillId="34" borderId="10" xfId="55" applyFont="1" applyFill="1" applyBorder="1" applyAlignment="1" applyProtection="1">
      <alignment horizontal="center" vertical="center"/>
      <protection locked="0"/>
    </xf>
    <xf numFmtId="0" fontId="0" fillId="33" borderId="12" xfId="55" applyFont="1" applyFill="1" applyBorder="1" applyAlignment="1" applyProtection="1">
      <alignment horizontal="center" vertical="center"/>
      <protection locked="0"/>
    </xf>
    <xf numFmtId="0" fontId="0" fillId="33" borderId="20" xfId="55" applyFont="1" applyFill="1" applyBorder="1" applyAlignment="1" applyProtection="1">
      <alignment horizontal="center" vertical="center"/>
      <protection locked="0"/>
    </xf>
    <xf numFmtId="0" fontId="0" fillId="33" borderId="13" xfId="55" applyFont="1" applyFill="1" applyBorder="1" applyAlignment="1" applyProtection="1">
      <alignment horizontal="center" vertical="center" wrapText="1"/>
      <protection locked="0"/>
    </xf>
    <xf numFmtId="0" fontId="0" fillId="33" borderId="21" xfId="55" applyFont="1" applyFill="1" applyBorder="1" applyAlignment="1" applyProtection="1">
      <alignment horizontal="center" vertical="center" wrapText="1"/>
      <protection locked="0"/>
    </xf>
    <xf numFmtId="0" fontId="0" fillId="33" borderId="14" xfId="55" applyFont="1" applyFill="1" applyBorder="1" applyAlignment="1" applyProtection="1">
      <alignment horizontal="center" vertical="center" wrapText="1"/>
      <protection locked="0"/>
    </xf>
    <xf numFmtId="0" fontId="0" fillId="33" borderId="18" xfId="55" applyFont="1" applyFill="1" applyBorder="1" applyAlignment="1" applyProtection="1">
      <alignment horizontal="center" vertical="center" wrapText="1"/>
      <protection locked="0"/>
    </xf>
    <xf numFmtId="0" fontId="0" fillId="33" borderId="22" xfId="55" applyFont="1" applyFill="1" applyBorder="1" applyAlignment="1" applyProtection="1">
      <alignment horizontal="center" vertical="center" wrapText="1"/>
      <protection locked="0"/>
    </xf>
    <xf numFmtId="0" fontId="0" fillId="33" borderId="19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E37" sqref="AE37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198" t="s">
        <v>15</v>
      </c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</row>
    <row r="2" spans="4:48" ht="26.25" customHeight="1">
      <c r="D2" s="4"/>
      <c r="E2" s="4"/>
      <c r="F2" s="4"/>
      <c r="AF2" s="199" t="s">
        <v>16</v>
      </c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200" t="s">
        <v>17</v>
      </c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</row>
    <row r="5" spans="4:48" ht="23.25" customHeight="1">
      <c r="D5" s="4"/>
      <c r="E5" s="4"/>
      <c r="F5" s="4"/>
      <c r="AF5" s="201" t="s">
        <v>18</v>
      </c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</row>
    <row r="6" spans="1:48" ht="8.25" customHeight="1">
      <c r="A6" s="4"/>
      <c r="B6" s="4"/>
      <c r="C6" s="4"/>
      <c r="D6" s="4"/>
      <c r="E6" s="4"/>
      <c r="F6" s="4"/>
      <c r="AF6" s="200" t="s">
        <v>19</v>
      </c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</row>
    <row r="7" spans="4:48" ht="8.25" customHeight="1">
      <c r="D7" s="4"/>
      <c r="E7" s="4"/>
      <c r="F7" s="4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</row>
    <row r="8" spans="4:6" ht="8.25" customHeight="1">
      <c r="D8" s="4"/>
      <c r="E8" s="4"/>
      <c r="F8" s="4"/>
    </row>
    <row r="9" spans="1:48" ht="38.25" customHeight="1">
      <c r="A9" s="202" t="s">
        <v>20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13.5" customHeight="1">
      <c r="A10" s="193" t="s">
        <v>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30.75" customHeight="1">
      <c r="A11" s="195" t="s">
        <v>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</row>
    <row r="12" spans="1:48" ht="18.75" customHeight="1">
      <c r="A12" s="196" t="s">
        <v>21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</row>
    <row r="13" spans="1:48" ht="26.25" customHeight="1">
      <c r="A13" s="197" t="s">
        <v>22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</row>
    <row r="14" spans="1:48" ht="17.25" customHeight="1">
      <c r="A14" s="188" t="s">
        <v>123</v>
      </c>
      <c r="B14" s="188"/>
      <c r="C14" s="188"/>
      <c r="D14" s="188"/>
      <c r="E14" s="188"/>
      <c r="F14" s="4"/>
      <c r="G14" s="188" t="s">
        <v>124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</row>
    <row r="15" spans="1:48" ht="19.5" customHeight="1">
      <c r="A15" s="191" t="s">
        <v>23</v>
      </c>
      <c r="B15" s="191"/>
      <c r="C15" s="191"/>
      <c r="D15" s="191"/>
      <c r="E15" s="191"/>
      <c r="F15" s="191"/>
      <c r="G15" s="191" t="s">
        <v>24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2"/>
    </row>
    <row r="16" spans="1:48" ht="13.5" customHeight="1" hidden="1">
      <c r="A16" s="183" t="s">
        <v>25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AV16" s="2"/>
    </row>
    <row r="17" spans="1:48" ht="18" customHeight="1">
      <c r="A17" s="183" t="s">
        <v>26</v>
      </c>
      <c r="B17" s="183"/>
      <c r="C17" s="183"/>
      <c r="D17" s="183"/>
      <c r="E17" s="188" t="s">
        <v>27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192" t="s">
        <v>28</v>
      </c>
      <c r="B19" s="192"/>
      <c r="C19" s="192"/>
      <c r="D19" s="192"/>
      <c r="E19" s="192"/>
      <c r="F19" s="192"/>
      <c r="G19" s="190" t="s">
        <v>125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</row>
    <row r="20" spans="1:48" ht="13.5" customHeight="1" hidden="1">
      <c r="A20" s="6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</row>
    <row r="21" spans="1:48" ht="13.5" customHeight="1" hidden="1">
      <c r="A21" s="6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</row>
    <row r="22" spans="1:48" ht="13.5" customHeight="1" hidden="1">
      <c r="A22" s="6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</row>
    <row r="23" spans="1:48" ht="13.5" customHeight="1" hidden="1">
      <c r="A23" s="6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</row>
    <row r="24" spans="1:48" ht="13.5" customHeight="1" hidden="1">
      <c r="A24" s="6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</row>
    <row r="25" spans="1:48" ht="13.5" customHeight="1" hidden="1">
      <c r="A25" s="6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183" t="s">
        <v>29</v>
      </c>
      <c r="B27" s="183"/>
      <c r="C27" s="183"/>
      <c r="D27" s="183"/>
      <c r="E27" s="183"/>
      <c r="F27" s="183"/>
      <c r="G27" s="189" t="s">
        <v>30</v>
      </c>
      <c r="H27" s="189"/>
      <c r="I27" s="189"/>
      <c r="J27" s="189"/>
      <c r="K27" s="189"/>
      <c r="L27" s="189"/>
      <c r="M27" s="189"/>
      <c r="N27" s="189"/>
      <c r="O27" s="4"/>
      <c r="P27" s="183" t="s">
        <v>31</v>
      </c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9" t="s">
        <v>41</v>
      </c>
      <c r="AD27" s="189"/>
      <c r="AE27" s="189"/>
      <c r="AF27" s="189"/>
      <c r="AG27" s="189"/>
      <c r="AH27" s="4"/>
      <c r="AI27" s="183" t="s">
        <v>32</v>
      </c>
      <c r="AJ27" s="183"/>
      <c r="AK27" s="183"/>
      <c r="AL27" s="183"/>
      <c r="AM27" s="183"/>
      <c r="AN27" s="183"/>
      <c r="AO27" s="183"/>
      <c r="AP27" s="183"/>
      <c r="AQ27" s="183"/>
      <c r="AR27" s="183"/>
      <c r="AS27" s="189">
        <v>2019</v>
      </c>
      <c r="AT27" s="189"/>
      <c r="AU27" s="189"/>
      <c r="AV27" s="189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183" t="s">
        <v>33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4" t="s">
        <v>34</v>
      </c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85" t="s">
        <v>35</v>
      </c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</row>
    <row r="31" ht="7.5" customHeight="1"/>
    <row r="32" spans="1:26" ht="13.5" customHeight="1">
      <c r="A32" s="183" t="s">
        <v>36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6" t="s">
        <v>37</v>
      </c>
      <c r="M32" s="186"/>
      <c r="N32" s="187"/>
      <c r="O32" s="187"/>
      <c r="P32" s="187"/>
      <c r="Q32" s="187"/>
      <c r="R32" s="187"/>
      <c r="S32" s="186" t="s">
        <v>38</v>
      </c>
      <c r="T32" s="186"/>
      <c r="U32" s="188"/>
      <c r="V32" s="188"/>
      <c r="W32" s="188"/>
      <c r="X32" s="188"/>
      <c r="Y32" s="188"/>
      <c r="Z32" s="188"/>
    </row>
  </sheetData>
  <sheetProtection/>
  <mergeCells count="39"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89"/>
  <sheetViews>
    <sheetView showGridLines="0" tabSelected="1" zoomScale="80" zoomScaleNormal="80" zoomScalePageLayoutView="0" workbookViewId="0" topLeftCell="A1">
      <pane xSplit="15" ySplit="9" topLeftCell="P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U46" sqref="U46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6.5" style="1" customWidth="1"/>
    <col min="4" max="4" width="5.66015625" style="1" customWidth="1"/>
    <col min="5" max="5" width="5.83203125" style="1" customWidth="1"/>
    <col min="6" max="7" width="5.16015625" style="1" customWidth="1"/>
    <col min="8" max="8" width="6" style="27" customWidth="1"/>
    <col min="9" max="9" width="12" style="1" customWidth="1"/>
    <col min="10" max="11" width="7.33203125" style="1" customWidth="1"/>
    <col min="12" max="12" width="8.83203125" style="17" customWidth="1"/>
    <col min="13" max="13" width="9.83203125" style="1" customWidth="1"/>
    <col min="14" max="14" width="13.33203125" style="1" customWidth="1"/>
    <col min="15" max="16" width="10.83203125" style="1" customWidth="1"/>
    <col min="17" max="17" width="9.33203125" style="16" customWidth="1"/>
    <col min="18" max="18" width="9.5" style="16" customWidth="1"/>
    <col min="19" max="19" width="10" style="16" customWidth="1"/>
    <col min="20" max="20" width="10.83203125" style="16" customWidth="1"/>
    <col min="21" max="21" width="11.83203125" style="16" customWidth="1"/>
    <col min="22" max="22" width="14.66015625" style="16" customWidth="1"/>
    <col min="23" max="24" width="14.66015625" style="27" customWidth="1"/>
    <col min="25" max="16384" width="14.66015625" style="1" customWidth="1"/>
  </cols>
  <sheetData>
    <row r="1" spans="1:24" ht="31.5" customHeight="1">
      <c r="A1" s="262" t="s">
        <v>9</v>
      </c>
      <c r="B1" s="234" t="s">
        <v>10</v>
      </c>
      <c r="C1" s="265" t="s">
        <v>182</v>
      </c>
      <c r="D1" s="266"/>
      <c r="E1" s="266"/>
      <c r="F1" s="266"/>
      <c r="G1" s="266"/>
      <c r="H1" s="267"/>
      <c r="I1" s="214" t="s">
        <v>83</v>
      </c>
      <c r="J1" s="215"/>
      <c r="K1" s="215"/>
      <c r="L1" s="215"/>
      <c r="M1" s="215"/>
      <c r="N1" s="215"/>
      <c r="O1" s="215"/>
      <c r="P1" s="216"/>
      <c r="Q1" s="206" t="s">
        <v>92</v>
      </c>
      <c r="R1" s="207"/>
      <c r="S1" s="207"/>
      <c r="T1" s="207"/>
      <c r="U1" s="207"/>
      <c r="V1" s="207"/>
      <c r="W1" s="207"/>
      <c r="X1" s="208"/>
    </row>
    <row r="2" spans="1:24" ht="12.75" customHeight="1">
      <c r="A2" s="263"/>
      <c r="B2" s="235"/>
      <c r="C2" s="268"/>
      <c r="D2" s="269"/>
      <c r="E2" s="269"/>
      <c r="F2" s="269"/>
      <c r="G2" s="269"/>
      <c r="H2" s="270"/>
      <c r="I2" s="217"/>
      <c r="J2" s="218"/>
      <c r="K2" s="218"/>
      <c r="L2" s="218"/>
      <c r="M2" s="218"/>
      <c r="N2" s="218"/>
      <c r="O2" s="218"/>
      <c r="P2" s="219"/>
      <c r="Q2" s="210" t="s">
        <v>42</v>
      </c>
      <c r="R2" s="210"/>
      <c r="S2" s="210" t="s">
        <v>80</v>
      </c>
      <c r="T2" s="210"/>
      <c r="U2" s="220" t="s">
        <v>79</v>
      </c>
      <c r="V2" s="221"/>
      <c r="W2" s="222" t="s">
        <v>100</v>
      </c>
      <c r="X2" s="223"/>
    </row>
    <row r="3" spans="1:24" ht="39" customHeight="1">
      <c r="A3" s="263"/>
      <c r="B3" s="235"/>
      <c r="C3" s="203" t="s">
        <v>183</v>
      </c>
      <c r="D3" s="203" t="s">
        <v>184</v>
      </c>
      <c r="E3" s="203" t="s">
        <v>185</v>
      </c>
      <c r="F3" s="203" t="s">
        <v>186</v>
      </c>
      <c r="G3" s="230" t="s">
        <v>188</v>
      </c>
      <c r="H3" s="205" t="s">
        <v>187</v>
      </c>
      <c r="I3" s="256" t="s">
        <v>96</v>
      </c>
      <c r="J3" s="244" t="s">
        <v>11</v>
      </c>
      <c r="K3" s="244" t="s">
        <v>118</v>
      </c>
      <c r="L3" s="242" t="s">
        <v>93</v>
      </c>
      <c r="M3" s="243"/>
      <c r="N3" s="243"/>
      <c r="O3" s="243"/>
      <c r="P3" s="244" t="s">
        <v>180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30" t="s">
        <v>78</v>
      </c>
      <c r="W3" s="13" t="s">
        <v>101</v>
      </c>
      <c r="X3" s="13" t="s">
        <v>102</v>
      </c>
    </row>
    <row r="4" spans="1:24" ht="33" customHeight="1">
      <c r="A4" s="263"/>
      <c r="B4" s="235"/>
      <c r="C4" s="203"/>
      <c r="D4" s="203"/>
      <c r="E4" s="203"/>
      <c r="F4" s="203"/>
      <c r="G4" s="231"/>
      <c r="H4" s="205"/>
      <c r="I4" s="257"/>
      <c r="J4" s="203"/>
      <c r="K4" s="203"/>
      <c r="L4" s="259" t="s">
        <v>94</v>
      </c>
      <c r="M4" s="211" t="s">
        <v>97</v>
      </c>
      <c r="N4" s="212"/>
      <c r="O4" s="213"/>
      <c r="P4" s="203"/>
      <c r="Q4" s="224" t="s">
        <v>81</v>
      </c>
      <c r="R4" s="224" t="s">
        <v>177</v>
      </c>
      <c r="S4" s="224" t="s">
        <v>82</v>
      </c>
      <c r="T4" s="224" t="s">
        <v>178</v>
      </c>
      <c r="U4" s="224" t="s">
        <v>82</v>
      </c>
      <c r="V4" s="227" t="s">
        <v>179</v>
      </c>
      <c r="W4" s="227" t="s">
        <v>181</v>
      </c>
      <c r="X4" s="227" t="s">
        <v>192</v>
      </c>
    </row>
    <row r="5" spans="1:24" ht="16.5" customHeight="1" hidden="1">
      <c r="A5" s="263"/>
      <c r="B5" s="235"/>
      <c r="C5" s="203"/>
      <c r="D5" s="203"/>
      <c r="E5" s="203"/>
      <c r="F5" s="203"/>
      <c r="G5" s="231"/>
      <c r="H5" s="205"/>
      <c r="I5" s="257"/>
      <c r="J5" s="203"/>
      <c r="K5" s="203"/>
      <c r="L5" s="260"/>
      <c r="M5" s="244" t="s">
        <v>98</v>
      </c>
      <c r="N5" s="244" t="s">
        <v>99</v>
      </c>
      <c r="O5" s="244" t="s">
        <v>95</v>
      </c>
      <c r="P5" s="203"/>
      <c r="Q5" s="225"/>
      <c r="R5" s="225"/>
      <c r="S5" s="225"/>
      <c r="T5" s="225"/>
      <c r="U5" s="225"/>
      <c r="V5" s="228"/>
      <c r="W5" s="228"/>
      <c r="X5" s="228"/>
    </row>
    <row r="6" spans="1:24" ht="56.25" customHeight="1" hidden="1">
      <c r="A6" s="263"/>
      <c r="B6" s="235"/>
      <c r="C6" s="203"/>
      <c r="D6" s="203"/>
      <c r="E6" s="203"/>
      <c r="F6" s="203"/>
      <c r="G6" s="231"/>
      <c r="H6" s="205"/>
      <c r="I6" s="257"/>
      <c r="J6" s="203"/>
      <c r="K6" s="203"/>
      <c r="L6" s="260"/>
      <c r="M6" s="204"/>
      <c r="N6" s="204"/>
      <c r="O6" s="204"/>
      <c r="P6" s="203"/>
      <c r="Q6" s="225"/>
      <c r="R6" s="225"/>
      <c r="S6" s="225"/>
      <c r="T6" s="225"/>
      <c r="U6" s="225"/>
      <c r="V6" s="228"/>
      <c r="W6" s="228"/>
      <c r="X6" s="228"/>
    </row>
    <row r="7" spans="1:24" ht="27.75" customHeight="1">
      <c r="A7" s="264"/>
      <c r="B7" s="236"/>
      <c r="C7" s="204"/>
      <c r="D7" s="204"/>
      <c r="E7" s="204"/>
      <c r="F7" s="204"/>
      <c r="G7" s="232"/>
      <c r="H7" s="205"/>
      <c r="I7" s="258"/>
      <c r="J7" s="204"/>
      <c r="K7" s="204"/>
      <c r="L7" s="261"/>
      <c r="M7" s="119" t="s">
        <v>127</v>
      </c>
      <c r="N7" s="119" t="s">
        <v>128</v>
      </c>
      <c r="O7" s="119" t="s">
        <v>129</v>
      </c>
      <c r="P7" s="204"/>
      <c r="Q7" s="226"/>
      <c r="R7" s="226"/>
      <c r="S7" s="226"/>
      <c r="T7" s="226"/>
      <c r="U7" s="226"/>
      <c r="V7" s="229"/>
      <c r="W7" s="229"/>
      <c r="X7" s="229"/>
    </row>
    <row r="8" spans="1:24" ht="14.25" customHeight="1">
      <c r="A8" s="7" t="s">
        <v>2</v>
      </c>
      <c r="B8" s="24" t="s">
        <v>3</v>
      </c>
      <c r="C8" s="24"/>
      <c r="D8" s="24"/>
      <c r="E8" s="24"/>
      <c r="F8" s="24"/>
      <c r="G8" s="24"/>
      <c r="H8" s="18"/>
      <c r="I8" s="25">
        <v>4</v>
      </c>
      <c r="J8" s="7">
        <v>5</v>
      </c>
      <c r="K8" s="7"/>
      <c r="L8" s="20">
        <v>6</v>
      </c>
      <c r="M8" s="7">
        <v>7</v>
      </c>
      <c r="N8" s="7">
        <v>8</v>
      </c>
      <c r="O8" s="7">
        <v>9</v>
      </c>
      <c r="P8" s="7"/>
      <c r="Q8" s="14">
        <v>10</v>
      </c>
      <c r="R8" s="14">
        <v>11</v>
      </c>
      <c r="S8" s="14">
        <v>12</v>
      </c>
      <c r="T8" s="14">
        <v>13</v>
      </c>
      <c r="U8" s="15">
        <v>14</v>
      </c>
      <c r="V8" s="31">
        <v>15</v>
      </c>
      <c r="W8" s="11">
        <v>16</v>
      </c>
      <c r="X8" s="11">
        <v>17</v>
      </c>
    </row>
    <row r="9" spans="1:26" s="82" customFormat="1" ht="24" customHeight="1">
      <c r="A9" s="209" t="s">
        <v>75</v>
      </c>
      <c r="B9" s="209"/>
      <c r="C9" s="134"/>
      <c r="D9" s="134"/>
      <c r="E9" s="134"/>
      <c r="F9" s="134"/>
      <c r="G9" s="141"/>
      <c r="H9" s="136"/>
      <c r="I9" s="79">
        <f>I10+I27+I73</f>
        <v>5724</v>
      </c>
      <c r="J9" s="80">
        <f>J10+J27</f>
        <v>623</v>
      </c>
      <c r="K9" s="80">
        <f aca="true" t="shared" si="0" ref="K9:W9">K10+K27</f>
        <v>48</v>
      </c>
      <c r="L9" s="81">
        <f>L10+L27+L73</f>
        <v>5053</v>
      </c>
      <c r="M9" s="80">
        <f t="shared" si="0"/>
        <v>2445</v>
      </c>
      <c r="N9" s="80">
        <f>N10+N27+N73</f>
        <v>2490</v>
      </c>
      <c r="O9" s="80">
        <f t="shared" si="0"/>
        <v>40</v>
      </c>
      <c r="P9" s="80">
        <f t="shared" si="0"/>
        <v>78</v>
      </c>
      <c r="Q9" s="80">
        <f t="shared" si="0"/>
        <v>601</v>
      </c>
      <c r="R9" s="80">
        <f>R10+R27</f>
        <v>704</v>
      </c>
      <c r="S9" s="80">
        <f t="shared" si="0"/>
        <v>566</v>
      </c>
      <c r="T9" s="80">
        <f t="shared" si="0"/>
        <v>802</v>
      </c>
      <c r="U9" s="80">
        <f t="shared" si="0"/>
        <v>592</v>
      </c>
      <c r="V9" s="32">
        <f>V10+V27</f>
        <v>784</v>
      </c>
      <c r="W9" s="76">
        <f t="shared" si="0"/>
        <v>540</v>
      </c>
      <c r="X9" s="76">
        <f>SUM(X73+X68+X62+X39+X28)</f>
        <v>464</v>
      </c>
      <c r="Y9" s="82">
        <f>SUM(Q9:X9)</f>
        <v>5053</v>
      </c>
      <c r="Z9" s="82">
        <f>SUM(M9:P9)</f>
        <v>5053</v>
      </c>
    </row>
    <row r="10" spans="1:26" s="82" customFormat="1" ht="30" customHeight="1">
      <c r="A10" s="40" t="s">
        <v>85</v>
      </c>
      <c r="B10" s="41" t="s">
        <v>84</v>
      </c>
      <c r="C10" s="41">
        <f aca="true" t="shared" si="1" ref="C10:H10">SUM(C11+C24)</f>
        <v>4</v>
      </c>
      <c r="D10" s="41">
        <f t="shared" si="1"/>
        <v>1</v>
      </c>
      <c r="E10" s="41">
        <f t="shared" si="1"/>
        <v>9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0">
        <f>I11+I24</f>
        <v>1702</v>
      </c>
      <c r="J10" s="83">
        <f>J11+J24</f>
        <v>413</v>
      </c>
      <c r="K10" s="83">
        <f>K11+K24</f>
        <v>16</v>
      </c>
      <c r="L10" s="83">
        <f>L11+L24</f>
        <v>1273</v>
      </c>
      <c r="M10" s="83">
        <f aca="true" t="shared" si="2" ref="M10:X10">M11+M24</f>
        <v>1015</v>
      </c>
      <c r="N10" s="83">
        <f>N11+N24</f>
        <v>234</v>
      </c>
      <c r="O10" s="83">
        <f t="shared" si="2"/>
        <v>0</v>
      </c>
      <c r="P10" s="83">
        <f t="shared" si="2"/>
        <v>24</v>
      </c>
      <c r="Q10" s="83">
        <f>Q11+Q24</f>
        <v>601</v>
      </c>
      <c r="R10" s="83">
        <f>R11+R24</f>
        <v>672</v>
      </c>
      <c r="S10" s="83">
        <f t="shared" si="2"/>
        <v>0</v>
      </c>
      <c r="T10" s="83">
        <f t="shared" si="2"/>
        <v>0</v>
      </c>
      <c r="U10" s="83">
        <f t="shared" si="2"/>
        <v>0</v>
      </c>
      <c r="V10" s="83">
        <f>V11+V24</f>
        <v>0</v>
      </c>
      <c r="W10" s="83">
        <f t="shared" si="2"/>
        <v>0</v>
      </c>
      <c r="X10" s="83">
        <f t="shared" si="2"/>
        <v>0</v>
      </c>
      <c r="Y10" s="82">
        <f aca="true" t="shared" si="3" ref="Y10:Y74">SUM(Q10:X10)</f>
        <v>1273</v>
      </c>
      <c r="Z10" s="82">
        <f>SUM(M10:P10)</f>
        <v>1273</v>
      </c>
    </row>
    <row r="11" spans="1:26" s="82" customFormat="1" ht="21.75" customHeight="1">
      <c r="A11" s="42"/>
      <c r="B11" s="39" t="s">
        <v>0</v>
      </c>
      <c r="C11" s="39">
        <f aca="true" t="shared" si="4" ref="C11:H11">COUNT(C12:C23)</f>
        <v>2</v>
      </c>
      <c r="D11" s="39">
        <f t="shared" si="4"/>
        <v>1</v>
      </c>
      <c r="E11" s="39">
        <f t="shared" si="4"/>
        <v>9</v>
      </c>
      <c r="F11" s="39">
        <f t="shared" si="4"/>
        <v>0</v>
      </c>
      <c r="G11" s="39">
        <f t="shared" si="4"/>
        <v>0</v>
      </c>
      <c r="H11" s="144">
        <f t="shared" si="4"/>
        <v>0</v>
      </c>
      <c r="I11" s="38">
        <f aca="true" t="shared" si="5" ref="I11:P11">SUM(I12:I23)</f>
        <v>1416</v>
      </c>
      <c r="J11" s="38">
        <f t="shared" si="5"/>
        <v>333</v>
      </c>
      <c r="K11" s="38">
        <f t="shared" si="5"/>
        <v>8</v>
      </c>
      <c r="L11" s="38">
        <f>SUM(L12:L23)</f>
        <v>1075</v>
      </c>
      <c r="M11" s="38">
        <f t="shared" si="5"/>
        <v>846</v>
      </c>
      <c r="N11" s="38">
        <f t="shared" si="5"/>
        <v>217</v>
      </c>
      <c r="O11" s="38">
        <f t="shared" si="5"/>
        <v>0</v>
      </c>
      <c r="P11" s="38">
        <f t="shared" si="5"/>
        <v>12</v>
      </c>
      <c r="Q11" s="38">
        <f>SUM(Q12:Q23)</f>
        <v>508</v>
      </c>
      <c r="R11" s="38">
        <f>SUM(R12:R23)</f>
        <v>567</v>
      </c>
      <c r="S11" s="38">
        <f aca="true" t="shared" si="6" ref="S11:X11">SUM(S12:S23)</f>
        <v>0</v>
      </c>
      <c r="T11" s="38">
        <f t="shared" si="6"/>
        <v>0</v>
      </c>
      <c r="U11" s="38">
        <f t="shared" si="6"/>
        <v>0</v>
      </c>
      <c r="V11" s="38">
        <f t="shared" si="6"/>
        <v>0</v>
      </c>
      <c r="W11" s="38">
        <f t="shared" si="6"/>
        <v>0</v>
      </c>
      <c r="X11" s="38">
        <f t="shared" si="6"/>
        <v>0</v>
      </c>
      <c r="Y11" s="82">
        <f>SUM(Q11:X11)</f>
        <v>1075</v>
      </c>
      <c r="Z11" s="82">
        <f>SUM(M11:P11)</f>
        <v>1075</v>
      </c>
    </row>
    <row r="12" spans="1:26" s="82" customFormat="1" ht="13.5" customHeight="1">
      <c r="A12" s="21" t="s">
        <v>48</v>
      </c>
      <c r="B12" s="43" t="s">
        <v>49</v>
      </c>
      <c r="C12" s="43">
        <v>2</v>
      </c>
      <c r="D12" s="43"/>
      <c r="E12" s="43"/>
      <c r="F12" s="43"/>
      <c r="G12" s="43"/>
      <c r="H12" s="145"/>
      <c r="I12" s="158">
        <v>106</v>
      </c>
      <c r="J12" s="77">
        <v>28</v>
      </c>
      <c r="K12" s="77">
        <v>4</v>
      </c>
      <c r="L12" s="37">
        <f aca="true" t="shared" si="7" ref="L12:L18">SUM(Q12:X12)</f>
        <v>74</v>
      </c>
      <c r="M12" s="54">
        <v>68</v>
      </c>
      <c r="N12" s="54">
        <v>0</v>
      </c>
      <c r="O12" s="54">
        <v>0</v>
      </c>
      <c r="P12" s="54">
        <v>6</v>
      </c>
      <c r="Q12" s="84">
        <v>34</v>
      </c>
      <c r="R12" s="36">
        <v>40</v>
      </c>
      <c r="S12" s="36">
        <v>0</v>
      </c>
      <c r="T12" s="36">
        <v>0</v>
      </c>
      <c r="U12" s="36">
        <v>0</v>
      </c>
      <c r="V12" s="85">
        <v>0</v>
      </c>
      <c r="W12" s="86">
        <v>0</v>
      </c>
      <c r="X12" s="86">
        <v>0</v>
      </c>
      <c r="Y12" s="82">
        <f t="shared" si="3"/>
        <v>74</v>
      </c>
      <c r="Z12" s="82">
        <f aca="true" t="shared" si="8" ref="Z12:Z72">SUM(M12:P12)</f>
        <v>74</v>
      </c>
    </row>
    <row r="13" spans="1:26" s="82" customFormat="1" ht="13.5" customHeight="1">
      <c r="A13" s="21" t="s">
        <v>50</v>
      </c>
      <c r="B13" s="43" t="s">
        <v>51</v>
      </c>
      <c r="C13" s="43"/>
      <c r="D13" s="116"/>
      <c r="E13" s="43">
        <v>2</v>
      </c>
      <c r="F13" s="43"/>
      <c r="G13" s="43"/>
      <c r="H13" s="145"/>
      <c r="I13" s="158">
        <v>175</v>
      </c>
      <c r="J13" s="77">
        <v>61</v>
      </c>
      <c r="K13" s="77">
        <v>0</v>
      </c>
      <c r="L13" s="37">
        <f t="shared" si="7"/>
        <v>114</v>
      </c>
      <c r="M13" s="54">
        <v>114</v>
      </c>
      <c r="N13" s="54">
        <v>0</v>
      </c>
      <c r="O13" s="54">
        <v>0</v>
      </c>
      <c r="P13" s="54">
        <v>0</v>
      </c>
      <c r="Q13" s="84">
        <v>54</v>
      </c>
      <c r="R13" s="36">
        <v>60</v>
      </c>
      <c r="S13" s="36">
        <v>0</v>
      </c>
      <c r="T13" s="36">
        <v>0</v>
      </c>
      <c r="U13" s="36">
        <v>0</v>
      </c>
      <c r="V13" s="87">
        <v>0</v>
      </c>
      <c r="W13" s="86">
        <v>0</v>
      </c>
      <c r="X13" s="86">
        <v>0</v>
      </c>
      <c r="Y13" s="82">
        <f t="shared" si="3"/>
        <v>114</v>
      </c>
      <c r="Z13" s="82">
        <f t="shared" si="8"/>
        <v>114</v>
      </c>
    </row>
    <row r="14" spans="1:26" s="82" customFormat="1" ht="13.5" customHeight="1">
      <c r="A14" s="21" t="s">
        <v>52</v>
      </c>
      <c r="B14" s="43" t="s">
        <v>4</v>
      </c>
      <c r="C14" s="43"/>
      <c r="D14" s="116"/>
      <c r="E14" s="43">
        <v>2</v>
      </c>
      <c r="F14" s="43"/>
      <c r="G14" s="43"/>
      <c r="H14" s="145"/>
      <c r="I14" s="158">
        <v>175</v>
      </c>
      <c r="J14" s="77">
        <v>61</v>
      </c>
      <c r="K14" s="77">
        <v>0</v>
      </c>
      <c r="L14" s="37">
        <f t="shared" si="7"/>
        <v>114</v>
      </c>
      <c r="M14" s="54">
        <v>74</v>
      </c>
      <c r="N14" s="54">
        <v>40</v>
      </c>
      <c r="O14" s="54">
        <v>0</v>
      </c>
      <c r="P14" s="54">
        <v>0</v>
      </c>
      <c r="Q14" s="84">
        <v>40</v>
      </c>
      <c r="R14" s="36">
        <v>74</v>
      </c>
      <c r="S14" s="36">
        <v>0</v>
      </c>
      <c r="T14" s="36">
        <v>0</v>
      </c>
      <c r="U14" s="36">
        <v>0</v>
      </c>
      <c r="V14" s="87">
        <v>0</v>
      </c>
      <c r="W14" s="86"/>
      <c r="X14" s="86"/>
      <c r="Y14" s="82">
        <f t="shared" si="3"/>
        <v>114</v>
      </c>
      <c r="Z14" s="82">
        <f t="shared" si="8"/>
        <v>114</v>
      </c>
    </row>
    <row r="15" spans="1:26" s="82" customFormat="1" ht="13.5" customHeight="1">
      <c r="A15" s="21" t="s">
        <v>53</v>
      </c>
      <c r="B15" s="43" t="s">
        <v>7</v>
      </c>
      <c r="C15" s="43">
        <v>2</v>
      </c>
      <c r="D15" s="116"/>
      <c r="E15" s="43"/>
      <c r="F15" s="43"/>
      <c r="G15" s="43"/>
      <c r="H15" s="145"/>
      <c r="I15" s="158">
        <v>202</v>
      </c>
      <c r="J15" s="77">
        <v>56</v>
      </c>
      <c r="K15" s="77">
        <v>4</v>
      </c>
      <c r="L15" s="37">
        <f>SUM(Q15:X15)</f>
        <v>142</v>
      </c>
      <c r="M15" s="54">
        <v>136</v>
      </c>
      <c r="N15" s="54">
        <v>0</v>
      </c>
      <c r="O15" s="54">
        <v>0</v>
      </c>
      <c r="P15" s="54">
        <v>6</v>
      </c>
      <c r="Q15" s="84">
        <v>62</v>
      </c>
      <c r="R15" s="36">
        <v>80</v>
      </c>
      <c r="S15" s="36">
        <v>0</v>
      </c>
      <c r="T15" s="36">
        <v>0</v>
      </c>
      <c r="U15" s="36">
        <v>0</v>
      </c>
      <c r="V15" s="87">
        <v>0</v>
      </c>
      <c r="W15" s="86">
        <v>0</v>
      </c>
      <c r="X15" s="86">
        <v>0</v>
      </c>
      <c r="Y15" s="82">
        <f t="shared" si="3"/>
        <v>142</v>
      </c>
      <c r="Z15" s="82">
        <f t="shared" si="8"/>
        <v>142</v>
      </c>
    </row>
    <row r="16" spans="1:26" s="82" customFormat="1" ht="23.25" customHeight="1">
      <c r="A16" s="21" t="s">
        <v>54</v>
      </c>
      <c r="B16" s="43" t="s">
        <v>5</v>
      </c>
      <c r="C16" s="43"/>
      <c r="D16" s="116"/>
      <c r="E16" s="43">
        <v>2</v>
      </c>
      <c r="F16" s="43"/>
      <c r="G16" s="43"/>
      <c r="H16" s="145"/>
      <c r="I16" s="158">
        <v>175</v>
      </c>
      <c r="J16" s="77">
        <v>61</v>
      </c>
      <c r="K16" s="77">
        <v>0</v>
      </c>
      <c r="L16" s="37">
        <f t="shared" si="7"/>
        <v>114</v>
      </c>
      <c r="M16" s="54">
        <v>114</v>
      </c>
      <c r="N16" s="54">
        <v>0</v>
      </c>
      <c r="O16" s="54">
        <v>0</v>
      </c>
      <c r="P16" s="54">
        <v>0</v>
      </c>
      <c r="Q16" s="84">
        <v>34</v>
      </c>
      <c r="R16" s="36">
        <v>80</v>
      </c>
      <c r="S16" s="36">
        <v>0</v>
      </c>
      <c r="T16" s="36">
        <v>0</v>
      </c>
      <c r="U16" s="36">
        <v>0</v>
      </c>
      <c r="V16" s="87">
        <v>0</v>
      </c>
      <c r="W16" s="86">
        <v>0</v>
      </c>
      <c r="X16" s="86">
        <v>0</v>
      </c>
      <c r="Y16" s="82">
        <f>SUM(Q16:X16)</f>
        <v>114</v>
      </c>
      <c r="Z16" s="82">
        <f t="shared" si="8"/>
        <v>114</v>
      </c>
    </row>
    <row r="17" spans="1:26" s="82" customFormat="1" ht="13.5" customHeight="1">
      <c r="A17" s="21" t="s">
        <v>55</v>
      </c>
      <c r="B17" s="43" t="s">
        <v>1</v>
      </c>
      <c r="C17" s="43"/>
      <c r="D17" s="116"/>
      <c r="E17" s="43">
        <v>2</v>
      </c>
      <c r="F17" s="43"/>
      <c r="G17" s="43"/>
      <c r="H17" s="145"/>
      <c r="I17" s="158">
        <f>SUM(M17:N17)</f>
        <v>117</v>
      </c>
      <c r="J17" s="77">
        <v>0</v>
      </c>
      <c r="K17" s="77">
        <v>0</v>
      </c>
      <c r="L17" s="37">
        <f t="shared" si="7"/>
        <v>117</v>
      </c>
      <c r="M17" s="54">
        <v>4</v>
      </c>
      <c r="N17" s="54">
        <v>113</v>
      </c>
      <c r="O17" s="54">
        <v>0</v>
      </c>
      <c r="P17" s="54">
        <v>0</v>
      </c>
      <c r="Q17" s="84">
        <v>54</v>
      </c>
      <c r="R17" s="36">
        <v>63</v>
      </c>
      <c r="S17" s="36">
        <v>0</v>
      </c>
      <c r="T17" s="36">
        <v>0</v>
      </c>
      <c r="U17" s="36">
        <v>0</v>
      </c>
      <c r="V17" s="87">
        <v>0</v>
      </c>
      <c r="W17" s="86">
        <v>0</v>
      </c>
      <c r="X17" s="86">
        <v>0</v>
      </c>
      <c r="Y17" s="82">
        <f t="shared" si="3"/>
        <v>117</v>
      </c>
      <c r="Z17" s="82">
        <f t="shared" si="8"/>
        <v>117</v>
      </c>
    </row>
    <row r="18" spans="1:26" s="82" customFormat="1" ht="25.5" customHeight="1">
      <c r="A18" s="21" t="s">
        <v>193</v>
      </c>
      <c r="B18" s="43" t="s">
        <v>174</v>
      </c>
      <c r="C18" s="43"/>
      <c r="D18" s="116"/>
      <c r="E18" s="43">
        <v>2</v>
      </c>
      <c r="F18" s="43"/>
      <c r="G18" s="43"/>
      <c r="H18" s="145"/>
      <c r="I18" s="158">
        <f>SUM(J18:L18)</f>
        <v>105</v>
      </c>
      <c r="J18" s="77">
        <v>35</v>
      </c>
      <c r="K18" s="77">
        <v>0</v>
      </c>
      <c r="L18" s="37">
        <f t="shared" si="7"/>
        <v>70</v>
      </c>
      <c r="M18" s="54">
        <v>62</v>
      </c>
      <c r="N18" s="54">
        <v>8</v>
      </c>
      <c r="O18" s="54">
        <v>0</v>
      </c>
      <c r="P18" s="54">
        <v>0</v>
      </c>
      <c r="Q18" s="84">
        <v>34</v>
      </c>
      <c r="R18" s="36">
        <v>36</v>
      </c>
      <c r="S18" s="36">
        <v>0</v>
      </c>
      <c r="T18" s="36">
        <v>0</v>
      </c>
      <c r="U18" s="36">
        <v>0</v>
      </c>
      <c r="V18" s="87">
        <v>0</v>
      </c>
      <c r="W18" s="86">
        <v>0</v>
      </c>
      <c r="X18" s="86">
        <v>0</v>
      </c>
      <c r="Y18" s="82">
        <f t="shared" si="3"/>
        <v>70</v>
      </c>
      <c r="Z18" s="82">
        <f t="shared" si="8"/>
        <v>70</v>
      </c>
    </row>
    <row r="19" spans="1:26" s="82" customFormat="1" ht="25.5" customHeight="1">
      <c r="A19" s="21" t="s">
        <v>197</v>
      </c>
      <c r="B19" s="43" t="s">
        <v>198</v>
      </c>
      <c r="C19" s="43"/>
      <c r="D19" s="165"/>
      <c r="E19" s="43">
        <v>2</v>
      </c>
      <c r="F19" s="43"/>
      <c r="G19" s="43"/>
      <c r="H19" s="145"/>
      <c r="I19" s="158">
        <v>97</v>
      </c>
      <c r="J19" s="77">
        <v>11</v>
      </c>
      <c r="K19" s="77">
        <v>0</v>
      </c>
      <c r="L19" s="37">
        <v>86</v>
      </c>
      <c r="M19" s="54">
        <v>76</v>
      </c>
      <c r="N19" s="54">
        <v>10</v>
      </c>
      <c r="O19" s="54">
        <v>0</v>
      </c>
      <c r="P19" s="106">
        <v>0</v>
      </c>
      <c r="Q19" s="169">
        <v>66</v>
      </c>
      <c r="R19" s="105">
        <v>20</v>
      </c>
      <c r="S19" s="105">
        <v>0</v>
      </c>
      <c r="T19" s="105">
        <v>0</v>
      </c>
      <c r="U19" s="158">
        <v>0</v>
      </c>
      <c r="V19" s="87">
        <v>0</v>
      </c>
      <c r="W19" s="86">
        <v>0</v>
      </c>
      <c r="X19" s="86">
        <v>0</v>
      </c>
      <c r="Y19" s="82">
        <f t="shared" si="3"/>
        <v>86</v>
      </c>
      <c r="Z19" s="82">
        <f t="shared" si="8"/>
        <v>86</v>
      </c>
    </row>
    <row r="20" spans="1:26" s="82" customFormat="1" ht="25.5" customHeight="1">
      <c r="A20" s="21" t="s">
        <v>199</v>
      </c>
      <c r="B20" s="43" t="s">
        <v>200</v>
      </c>
      <c r="C20" s="43"/>
      <c r="D20" s="165"/>
      <c r="E20" s="43">
        <v>2</v>
      </c>
      <c r="F20" s="43"/>
      <c r="G20" s="43"/>
      <c r="H20" s="145"/>
      <c r="I20" s="158">
        <v>98</v>
      </c>
      <c r="J20" s="77">
        <v>0</v>
      </c>
      <c r="K20" s="77">
        <v>0</v>
      </c>
      <c r="L20" s="37">
        <v>98</v>
      </c>
      <c r="M20" s="54">
        <v>98</v>
      </c>
      <c r="N20" s="54">
        <v>0</v>
      </c>
      <c r="O20" s="54">
        <v>0</v>
      </c>
      <c r="P20" s="106">
        <v>0</v>
      </c>
      <c r="Q20" s="169">
        <v>58</v>
      </c>
      <c r="R20" s="105">
        <v>40</v>
      </c>
      <c r="S20" s="105">
        <v>0</v>
      </c>
      <c r="T20" s="105">
        <v>0</v>
      </c>
      <c r="U20" s="158">
        <v>0</v>
      </c>
      <c r="V20" s="87">
        <v>0</v>
      </c>
      <c r="W20" s="86">
        <v>0</v>
      </c>
      <c r="X20" s="86">
        <v>0</v>
      </c>
      <c r="Y20" s="82">
        <f t="shared" si="3"/>
        <v>98</v>
      </c>
      <c r="Z20" s="82">
        <f t="shared" si="8"/>
        <v>98</v>
      </c>
    </row>
    <row r="21" spans="1:26" s="82" customFormat="1" ht="25.5" customHeight="1">
      <c r="A21" s="21" t="s">
        <v>201</v>
      </c>
      <c r="B21" s="43" t="s">
        <v>213</v>
      </c>
      <c r="C21" s="43"/>
      <c r="D21" s="165"/>
      <c r="E21" s="43">
        <v>2</v>
      </c>
      <c r="F21" s="43"/>
      <c r="G21" s="43"/>
      <c r="H21" s="145"/>
      <c r="I21" s="158">
        <v>36</v>
      </c>
      <c r="J21" s="77">
        <v>0</v>
      </c>
      <c r="K21" s="77">
        <v>0</v>
      </c>
      <c r="L21" s="37">
        <v>36</v>
      </c>
      <c r="M21" s="54">
        <v>32</v>
      </c>
      <c r="N21" s="54">
        <v>4</v>
      </c>
      <c r="O21" s="54">
        <v>0</v>
      </c>
      <c r="P21" s="106">
        <v>0</v>
      </c>
      <c r="Q21" s="169">
        <v>0</v>
      </c>
      <c r="R21" s="105">
        <v>36</v>
      </c>
      <c r="S21" s="105">
        <v>0</v>
      </c>
      <c r="T21" s="105">
        <v>0</v>
      </c>
      <c r="U21" s="158">
        <v>0</v>
      </c>
      <c r="V21" s="87">
        <v>0</v>
      </c>
      <c r="W21" s="86">
        <v>0</v>
      </c>
      <c r="X21" s="86">
        <v>0</v>
      </c>
      <c r="Y21" s="82">
        <f t="shared" si="3"/>
        <v>36</v>
      </c>
      <c r="Z21" s="82">
        <f t="shared" si="8"/>
        <v>36</v>
      </c>
    </row>
    <row r="22" spans="1:26" s="82" customFormat="1" ht="25.5" customHeight="1">
      <c r="A22" s="21" t="s">
        <v>211</v>
      </c>
      <c r="B22" s="43" t="s">
        <v>202</v>
      </c>
      <c r="C22" s="43"/>
      <c r="D22" s="165"/>
      <c r="E22" s="43">
        <v>1</v>
      </c>
      <c r="F22" s="43"/>
      <c r="G22" s="43"/>
      <c r="H22" s="145"/>
      <c r="I22" s="158">
        <v>72</v>
      </c>
      <c r="J22" s="77">
        <v>0</v>
      </c>
      <c r="K22" s="77">
        <v>0</v>
      </c>
      <c r="L22" s="37">
        <v>72</v>
      </c>
      <c r="M22" s="54">
        <v>60</v>
      </c>
      <c r="N22" s="54">
        <v>12</v>
      </c>
      <c r="O22" s="54">
        <v>0</v>
      </c>
      <c r="P22" s="106">
        <v>0</v>
      </c>
      <c r="Q22" s="169">
        <v>72</v>
      </c>
      <c r="R22" s="105">
        <v>0</v>
      </c>
      <c r="S22" s="105">
        <v>0</v>
      </c>
      <c r="T22" s="105">
        <v>0</v>
      </c>
      <c r="U22" s="158">
        <v>0</v>
      </c>
      <c r="V22" s="87">
        <v>0</v>
      </c>
      <c r="W22" s="86">
        <v>0</v>
      </c>
      <c r="X22" s="86">
        <v>0</v>
      </c>
      <c r="Y22" s="82">
        <f t="shared" si="3"/>
        <v>72</v>
      </c>
      <c r="Z22" s="82">
        <f t="shared" si="8"/>
        <v>72</v>
      </c>
    </row>
    <row r="23" spans="1:26" s="82" customFormat="1" ht="22.5" customHeight="1">
      <c r="A23" s="21" t="s">
        <v>105</v>
      </c>
      <c r="B23" s="43" t="s">
        <v>56</v>
      </c>
      <c r="C23" s="166"/>
      <c r="D23" s="43">
        <v>2</v>
      </c>
      <c r="E23" s="166"/>
      <c r="F23" s="166"/>
      <c r="G23" s="166"/>
      <c r="H23" s="167"/>
      <c r="I23" s="158">
        <f>SUM(J23:L23)</f>
        <v>58</v>
      </c>
      <c r="J23" s="21">
        <v>20</v>
      </c>
      <c r="K23" s="21">
        <v>0</v>
      </c>
      <c r="L23" s="36">
        <f>SUM(Q23:X23)</f>
        <v>38</v>
      </c>
      <c r="M23" s="54">
        <v>8</v>
      </c>
      <c r="N23" s="54">
        <v>30</v>
      </c>
      <c r="O23" s="54">
        <v>0</v>
      </c>
      <c r="P23" s="106">
        <v>0</v>
      </c>
      <c r="Q23" s="170">
        <v>0</v>
      </c>
      <c r="R23" s="170">
        <v>38</v>
      </c>
      <c r="S23" s="170">
        <v>0</v>
      </c>
      <c r="T23" s="170">
        <v>0</v>
      </c>
      <c r="U23" s="158">
        <v>0</v>
      </c>
      <c r="V23" s="87">
        <v>0</v>
      </c>
      <c r="W23" s="86">
        <v>0</v>
      </c>
      <c r="X23" s="86">
        <v>0</v>
      </c>
      <c r="Y23" s="82">
        <f t="shared" si="3"/>
        <v>38</v>
      </c>
      <c r="Z23" s="82">
        <f t="shared" si="8"/>
        <v>38</v>
      </c>
    </row>
    <row r="24" spans="1:26" s="82" customFormat="1" ht="34.5" customHeight="1">
      <c r="A24" s="44" t="s">
        <v>6</v>
      </c>
      <c r="B24" s="45" t="s">
        <v>57</v>
      </c>
      <c r="C24" s="45">
        <f aca="true" t="shared" si="9" ref="C24:H24">COUNT(C25:C26)</f>
        <v>2</v>
      </c>
      <c r="D24" s="45">
        <f t="shared" si="9"/>
        <v>0</v>
      </c>
      <c r="E24" s="45">
        <f>COUNT(E25:E26)</f>
        <v>0</v>
      </c>
      <c r="F24" s="45">
        <f t="shared" si="9"/>
        <v>0</v>
      </c>
      <c r="G24" s="45">
        <f t="shared" si="9"/>
        <v>0</v>
      </c>
      <c r="H24" s="146">
        <f t="shared" si="9"/>
        <v>0</v>
      </c>
      <c r="I24" s="88">
        <f>SUM(I25:I26)</f>
        <v>286</v>
      </c>
      <c r="J24" s="88">
        <f>SUM(J25:J26)</f>
        <v>80</v>
      </c>
      <c r="K24" s="88">
        <f>SUM(K25:K26)</f>
        <v>8</v>
      </c>
      <c r="L24" s="88">
        <f>SUM(L25:L26)</f>
        <v>198</v>
      </c>
      <c r="M24" s="88">
        <f aca="true" t="shared" si="10" ref="M24:X24">SUM(M25:M26)</f>
        <v>169</v>
      </c>
      <c r="N24" s="88">
        <f>SUM(N25:N26)</f>
        <v>17</v>
      </c>
      <c r="O24" s="88">
        <f t="shared" si="10"/>
        <v>0</v>
      </c>
      <c r="P24" s="88">
        <f t="shared" si="10"/>
        <v>12</v>
      </c>
      <c r="Q24" s="88">
        <f>SUM(Q25:Q26)</f>
        <v>93</v>
      </c>
      <c r="R24" s="88">
        <f>SUM(R25:R26)</f>
        <v>105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2">
        <f t="shared" si="3"/>
        <v>198</v>
      </c>
      <c r="Z24" s="82">
        <f t="shared" si="8"/>
        <v>198</v>
      </c>
    </row>
    <row r="25" spans="1:26" s="82" customFormat="1" ht="13.5" customHeight="1">
      <c r="A25" s="21" t="s">
        <v>58</v>
      </c>
      <c r="B25" s="43" t="s">
        <v>103</v>
      </c>
      <c r="C25" s="43">
        <v>2</v>
      </c>
      <c r="D25" s="43"/>
      <c r="E25" s="43"/>
      <c r="F25" s="43"/>
      <c r="G25" s="43"/>
      <c r="H25" s="145"/>
      <c r="I25" s="158">
        <v>162</v>
      </c>
      <c r="J25" s="21">
        <v>44</v>
      </c>
      <c r="K25" s="21">
        <v>4</v>
      </c>
      <c r="L25" s="36">
        <v>114</v>
      </c>
      <c r="M25" s="54">
        <v>98</v>
      </c>
      <c r="N25" s="54">
        <v>10</v>
      </c>
      <c r="O25" s="54">
        <v>0</v>
      </c>
      <c r="P25" s="54">
        <v>6</v>
      </c>
      <c r="Q25" s="84">
        <v>54</v>
      </c>
      <c r="R25" s="36">
        <v>60</v>
      </c>
      <c r="S25" s="36">
        <v>0</v>
      </c>
      <c r="T25" s="36">
        <v>0</v>
      </c>
      <c r="U25" s="36">
        <v>0</v>
      </c>
      <c r="V25" s="87">
        <v>0</v>
      </c>
      <c r="W25" s="86">
        <v>0</v>
      </c>
      <c r="X25" s="86">
        <v>0</v>
      </c>
      <c r="Y25" s="82">
        <f t="shared" si="3"/>
        <v>114</v>
      </c>
      <c r="Z25" s="82">
        <f t="shared" si="8"/>
        <v>114</v>
      </c>
    </row>
    <row r="26" spans="1:26" s="82" customFormat="1" ht="22.5" customHeight="1">
      <c r="A26" s="21" t="s">
        <v>212</v>
      </c>
      <c r="B26" s="43" t="s">
        <v>104</v>
      </c>
      <c r="C26" s="43">
        <v>2</v>
      </c>
      <c r="D26" s="43"/>
      <c r="E26" s="43"/>
      <c r="F26" s="43"/>
      <c r="G26" s="43"/>
      <c r="H26" s="145"/>
      <c r="I26" s="158">
        <v>124</v>
      </c>
      <c r="J26" s="21">
        <v>36</v>
      </c>
      <c r="K26" s="21">
        <v>4</v>
      </c>
      <c r="L26" s="36">
        <v>84</v>
      </c>
      <c r="M26" s="54">
        <v>71</v>
      </c>
      <c r="N26" s="54">
        <v>7</v>
      </c>
      <c r="O26" s="54">
        <v>0</v>
      </c>
      <c r="P26" s="135">
        <v>6</v>
      </c>
      <c r="Q26" s="89">
        <v>39</v>
      </c>
      <c r="R26" s="90">
        <v>45</v>
      </c>
      <c r="S26" s="90">
        <v>0</v>
      </c>
      <c r="T26" s="90">
        <v>0</v>
      </c>
      <c r="U26" s="90">
        <v>0</v>
      </c>
      <c r="V26" s="171">
        <v>0</v>
      </c>
      <c r="W26" s="172">
        <v>0</v>
      </c>
      <c r="X26" s="172">
        <v>0</v>
      </c>
      <c r="Y26" s="82">
        <f t="shared" si="3"/>
        <v>84</v>
      </c>
      <c r="Z26" s="82">
        <f t="shared" si="8"/>
        <v>84</v>
      </c>
    </row>
    <row r="27" spans="1:26" s="82" customFormat="1" ht="38.25" customHeight="1">
      <c r="A27" s="29" t="s">
        <v>171</v>
      </c>
      <c r="B27" s="39" t="s">
        <v>172</v>
      </c>
      <c r="C27" s="39">
        <f aca="true" t="shared" si="11" ref="C27:H27">SUM(C28+C35+C39)</f>
        <v>2</v>
      </c>
      <c r="D27" s="39">
        <f t="shared" si="11"/>
        <v>7</v>
      </c>
      <c r="E27" s="39">
        <f>SUM(E28+E35+E39)</f>
        <v>19</v>
      </c>
      <c r="F27" s="39">
        <f t="shared" si="11"/>
        <v>0</v>
      </c>
      <c r="G27" s="39">
        <f t="shared" si="11"/>
        <v>0</v>
      </c>
      <c r="H27" s="144">
        <f t="shared" si="11"/>
        <v>0</v>
      </c>
      <c r="I27" s="91">
        <f aca="true" t="shared" si="12" ref="I27:O27">I28+I35+I39+I55</f>
        <v>3878</v>
      </c>
      <c r="J27" s="29">
        <f t="shared" si="12"/>
        <v>210</v>
      </c>
      <c r="K27" s="29">
        <f t="shared" si="12"/>
        <v>32</v>
      </c>
      <c r="L27" s="92">
        <f t="shared" si="12"/>
        <v>3636</v>
      </c>
      <c r="M27" s="93">
        <f t="shared" si="12"/>
        <v>1430</v>
      </c>
      <c r="N27" s="92">
        <f t="shared" si="12"/>
        <v>2112</v>
      </c>
      <c r="O27" s="93">
        <f t="shared" si="12"/>
        <v>40</v>
      </c>
      <c r="P27" s="93">
        <f aca="true" t="shared" si="13" ref="P27:X27">P28+P35+P39+P55</f>
        <v>54</v>
      </c>
      <c r="Q27" s="93">
        <f t="shared" si="13"/>
        <v>0</v>
      </c>
      <c r="R27" s="93">
        <f>R28+R35+R39+R55</f>
        <v>32</v>
      </c>
      <c r="S27" s="93">
        <f t="shared" si="13"/>
        <v>566</v>
      </c>
      <c r="T27" s="93">
        <f t="shared" si="13"/>
        <v>802</v>
      </c>
      <c r="U27" s="93">
        <f t="shared" si="13"/>
        <v>592</v>
      </c>
      <c r="V27" s="93">
        <f>V28+V35+V39+V55</f>
        <v>784</v>
      </c>
      <c r="W27" s="93">
        <f t="shared" si="13"/>
        <v>540</v>
      </c>
      <c r="X27" s="93">
        <f t="shared" si="13"/>
        <v>320</v>
      </c>
      <c r="Y27" s="82">
        <f t="shared" si="3"/>
        <v>3636</v>
      </c>
      <c r="Z27" s="82">
        <f>SUM(M27:P27)</f>
        <v>3636</v>
      </c>
    </row>
    <row r="28" spans="1:26" s="82" customFormat="1" ht="27" customHeight="1">
      <c r="A28" s="44" t="s">
        <v>59</v>
      </c>
      <c r="B28" s="45" t="s">
        <v>60</v>
      </c>
      <c r="C28" s="45">
        <f aca="true" t="shared" si="14" ref="C28:H28">COUNT(C29:C34)</f>
        <v>0</v>
      </c>
      <c r="D28" s="45">
        <v>5</v>
      </c>
      <c r="E28" s="45">
        <f>COUNT(E29:E34)</f>
        <v>6</v>
      </c>
      <c r="F28" s="45">
        <f t="shared" si="14"/>
        <v>0</v>
      </c>
      <c r="G28" s="45">
        <f t="shared" si="14"/>
        <v>0</v>
      </c>
      <c r="H28" s="146">
        <f t="shared" si="14"/>
        <v>0</v>
      </c>
      <c r="I28" s="88">
        <f aca="true" t="shared" si="15" ref="I28:N28">SUM(I29:I34)</f>
        <v>532</v>
      </c>
      <c r="J28" s="88">
        <f t="shared" si="15"/>
        <v>20</v>
      </c>
      <c r="K28" s="88">
        <f t="shared" si="15"/>
        <v>0</v>
      </c>
      <c r="L28" s="88">
        <f t="shared" si="15"/>
        <v>512</v>
      </c>
      <c r="M28" s="88">
        <f t="shared" si="15"/>
        <v>132</v>
      </c>
      <c r="N28" s="88">
        <f t="shared" si="15"/>
        <v>380</v>
      </c>
      <c r="O28" s="88">
        <f aca="true" t="shared" si="16" ref="O28:X28">SUM(O29:O34)</f>
        <v>0</v>
      </c>
      <c r="P28" s="88">
        <f t="shared" si="16"/>
        <v>0</v>
      </c>
      <c r="Q28" s="88">
        <f t="shared" si="16"/>
        <v>0</v>
      </c>
      <c r="R28" s="88">
        <f t="shared" si="16"/>
        <v>0</v>
      </c>
      <c r="S28" s="88">
        <f t="shared" si="16"/>
        <v>280</v>
      </c>
      <c r="T28" s="88">
        <f t="shared" si="16"/>
        <v>130</v>
      </c>
      <c r="U28" s="88">
        <f t="shared" si="16"/>
        <v>28</v>
      </c>
      <c r="V28" s="88">
        <f t="shared" si="16"/>
        <v>34</v>
      </c>
      <c r="W28" s="88">
        <f t="shared" si="16"/>
        <v>20</v>
      </c>
      <c r="X28" s="88">
        <f t="shared" si="16"/>
        <v>20</v>
      </c>
      <c r="Y28" s="82">
        <f t="shared" si="3"/>
        <v>512</v>
      </c>
      <c r="Z28" s="82">
        <f t="shared" si="8"/>
        <v>512</v>
      </c>
    </row>
    <row r="29" spans="1:26" s="82" customFormat="1" ht="14.25" customHeight="1">
      <c r="A29" s="21" t="s">
        <v>61</v>
      </c>
      <c r="B29" s="43" t="s">
        <v>62</v>
      </c>
      <c r="C29" s="43"/>
      <c r="D29" s="43"/>
      <c r="E29" s="43">
        <v>3</v>
      </c>
      <c r="F29" s="43"/>
      <c r="G29" s="43"/>
      <c r="H29" s="145"/>
      <c r="I29" s="158">
        <f>J29+M29+N29</f>
        <v>54</v>
      </c>
      <c r="J29" s="21">
        <v>10</v>
      </c>
      <c r="K29" s="21">
        <v>0</v>
      </c>
      <c r="L29" s="36">
        <f aca="true" t="shared" si="17" ref="L29:L34">SUM(Q29:X29)</f>
        <v>44</v>
      </c>
      <c r="M29" s="54">
        <v>40</v>
      </c>
      <c r="N29" s="54">
        <v>4</v>
      </c>
      <c r="O29" s="54">
        <v>0</v>
      </c>
      <c r="P29" s="54">
        <v>0</v>
      </c>
      <c r="Q29" s="84">
        <v>0</v>
      </c>
      <c r="R29" s="36">
        <v>0</v>
      </c>
      <c r="S29" s="36">
        <v>44</v>
      </c>
      <c r="T29" s="36">
        <v>0</v>
      </c>
      <c r="U29" s="36">
        <v>0</v>
      </c>
      <c r="V29" s="87">
        <v>0</v>
      </c>
      <c r="W29" s="86">
        <v>0</v>
      </c>
      <c r="X29" s="86">
        <v>0</v>
      </c>
      <c r="Y29" s="82">
        <f t="shared" si="3"/>
        <v>44</v>
      </c>
      <c r="Z29" s="82">
        <f t="shared" si="8"/>
        <v>44</v>
      </c>
    </row>
    <row r="30" spans="1:26" s="82" customFormat="1" ht="14.25" customHeight="1">
      <c r="A30" s="21" t="s">
        <v>63</v>
      </c>
      <c r="B30" s="43" t="s">
        <v>5</v>
      </c>
      <c r="C30" s="43"/>
      <c r="D30" s="43"/>
      <c r="E30" s="43">
        <v>3</v>
      </c>
      <c r="F30" s="43"/>
      <c r="G30" s="43"/>
      <c r="H30" s="145"/>
      <c r="I30" s="158">
        <f>J30+M30+N30</f>
        <v>54</v>
      </c>
      <c r="J30" s="21">
        <v>10</v>
      </c>
      <c r="K30" s="21">
        <v>0</v>
      </c>
      <c r="L30" s="36">
        <f t="shared" si="17"/>
        <v>44</v>
      </c>
      <c r="M30" s="54">
        <v>40</v>
      </c>
      <c r="N30" s="54">
        <v>4</v>
      </c>
      <c r="O30" s="54">
        <v>0</v>
      </c>
      <c r="P30" s="54">
        <v>0</v>
      </c>
      <c r="Q30" s="84">
        <v>0</v>
      </c>
      <c r="R30" s="36">
        <v>0</v>
      </c>
      <c r="S30" s="36">
        <v>44</v>
      </c>
      <c r="T30" s="36">
        <v>0</v>
      </c>
      <c r="U30" s="36">
        <v>0</v>
      </c>
      <c r="V30" s="87">
        <v>0</v>
      </c>
      <c r="W30" s="86">
        <v>0</v>
      </c>
      <c r="X30" s="86">
        <v>0</v>
      </c>
      <c r="Y30" s="82">
        <f t="shared" si="3"/>
        <v>44</v>
      </c>
      <c r="Z30" s="82">
        <f t="shared" si="8"/>
        <v>44</v>
      </c>
    </row>
    <row r="31" spans="1:26" s="82" customFormat="1" ht="24" customHeight="1">
      <c r="A31" s="21" t="s">
        <v>64</v>
      </c>
      <c r="B31" s="43" t="s">
        <v>133</v>
      </c>
      <c r="C31" s="43"/>
      <c r="D31" s="43"/>
      <c r="E31" s="43">
        <v>4</v>
      </c>
      <c r="F31" s="43"/>
      <c r="G31" s="43"/>
      <c r="H31" s="145"/>
      <c r="I31" s="158">
        <v>146</v>
      </c>
      <c r="J31" s="21">
        <v>0</v>
      </c>
      <c r="K31" s="21">
        <v>0</v>
      </c>
      <c r="L31" s="36">
        <f t="shared" si="17"/>
        <v>146</v>
      </c>
      <c r="M31" s="54">
        <v>0</v>
      </c>
      <c r="N31" s="54">
        <v>146</v>
      </c>
      <c r="O31" s="54">
        <v>0</v>
      </c>
      <c r="P31" s="54">
        <v>0</v>
      </c>
      <c r="Q31" s="84">
        <v>0</v>
      </c>
      <c r="R31" s="36">
        <v>0</v>
      </c>
      <c r="S31" s="36">
        <v>58</v>
      </c>
      <c r="T31" s="36">
        <v>88</v>
      </c>
      <c r="U31" s="36">
        <v>0</v>
      </c>
      <c r="V31" s="87">
        <v>0</v>
      </c>
      <c r="W31" s="86">
        <v>0</v>
      </c>
      <c r="X31" s="86">
        <v>0</v>
      </c>
      <c r="Y31" s="82">
        <f t="shared" si="3"/>
        <v>146</v>
      </c>
      <c r="Z31" s="82">
        <f t="shared" si="8"/>
        <v>146</v>
      </c>
    </row>
    <row r="32" spans="1:26" s="82" customFormat="1" ht="14.25" customHeight="1">
      <c r="A32" s="21" t="s">
        <v>65</v>
      </c>
      <c r="B32" s="43" t="s">
        <v>1</v>
      </c>
      <c r="C32" s="43"/>
      <c r="D32" s="139" t="s">
        <v>189</v>
      </c>
      <c r="E32" s="43">
        <v>8</v>
      </c>
      <c r="F32" s="43"/>
      <c r="G32" s="43"/>
      <c r="H32" s="145"/>
      <c r="I32" s="158">
        <v>176</v>
      </c>
      <c r="J32" s="21">
        <v>0</v>
      </c>
      <c r="K32" s="21">
        <v>0</v>
      </c>
      <c r="L32" s="36">
        <f t="shared" si="17"/>
        <v>176</v>
      </c>
      <c r="M32" s="54">
        <v>0</v>
      </c>
      <c r="N32" s="54">
        <v>176</v>
      </c>
      <c r="O32" s="54">
        <v>0</v>
      </c>
      <c r="P32" s="54">
        <v>0</v>
      </c>
      <c r="Q32" s="84">
        <v>0</v>
      </c>
      <c r="R32" s="36">
        <v>0</v>
      </c>
      <c r="S32" s="36">
        <v>32</v>
      </c>
      <c r="T32" s="36">
        <v>42</v>
      </c>
      <c r="U32" s="36">
        <v>28</v>
      </c>
      <c r="V32" s="87">
        <v>34</v>
      </c>
      <c r="W32" s="86">
        <v>20</v>
      </c>
      <c r="X32" s="86">
        <v>20</v>
      </c>
      <c r="Y32" s="82">
        <f t="shared" si="3"/>
        <v>176</v>
      </c>
      <c r="Z32" s="82">
        <f t="shared" si="8"/>
        <v>176</v>
      </c>
    </row>
    <row r="33" spans="1:26" s="82" customFormat="1" ht="13.5" customHeight="1">
      <c r="A33" s="21" t="s">
        <v>66</v>
      </c>
      <c r="B33" s="43" t="s">
        <v>86</v>
      </c>
      <c r="C33" s="43"/>
      <c r="D33" s="43"/>
      <c r="E33" s="43">
        <v>3</v>
      </c>
      <c r="F33" s="43"/>
      <c r="G33" s="43"/>
      <c r="H33" s="145"/>
      <c r="I33" s="158">
        <v>54</v>
      </c>
      <c r="J33" s="21">
        <v>0</v>
      </c>
      <c r="K33" s="21">
        <v>0</v>
      </c>
      <c r="L33" s="36">
        <f t="shared" si="17"/>
        <v>54</v>
      </c>
      <c r="M33" s="54">
        <v>34</v>
      </c>
      <c r="N33" s="54">
        <v>20</v>
      </c>
      <c r="O33" s="54">
        <v>0</v>
      </c>
      <c r="P33" s="54">
        <v>0</v>
      </c>
      <c r="Q33" s="84">
        <v>0</v>
      </c>
      <c r="R33" s="36">
        <v>0</v>
      </c>
      <c r="S33" s="36">
        <v>54</v>
      </c>
      <c r="T33" s="36">
        <v>0</v>
      </c>
      <c r="U33" s="36">
        <v>0</v>
      </c>
      <c r="V33" s="87">
        <v>0</v>
      </c>
      <c r="W33" s="86">
        <v>0</v>
      </c>
      <c r="X33" s="86">
        <v>0</v>
      </c>
      <c r="Y33" s="82">
        <f t="shared" si="3"/>
        <v>54</v>
      </c>
      <c r="Z33" s="82">
        <f t="shared" si="8"/>
        <v>54</v>
      </c>
    </row>
    <row r="34" spans="1:26" s="82" customFormat="1" ht="23.25" customHeight="1">
      <c r="A34" s="21" t="s">
        <v>87</v>
      </c>
      <c r="B34" s="43" t="s">
        <v>190</v>
      </c>
      <c r="C34" s="43"/>
      <c r="D34" s="43"/>
      <c r="E34" s="43">
        <v>3</v>
      </c>
      <c r="F34" s="43"/>
      <c r="G34" s="43"/>
      <c r="H34" s="145"/>
      <c r="I34" s="158">
        <v>48</v>
      </c>
      <c r="J34" s="21">
        <v>0</v>
      </c>
      <c r="K34" s="21">
        <v>0</v>
      </c>
      <c r="L34" s="36">
        <f t="shared" si="17"/>
        <v>48</v>
      </c>
      <c r="M34" s="54">
        <v>18</v>
      </c>
      <c r="N34" s="54">
        <v>30</v>
      </c>
      <c r="O34" s="54">
        <v>0</v>
      </c>
      <c r="P34" s="54">
        <v>0</v>
      </c>
      <c r="Q34" s="84">
        <v>0</v>
      </c>
      <c r="R34" s="36">
        <v>0</v>
      </c>
      <c r="S34" s="36">
        <v>48</v>
      </c>
      <c r="T34" s="36">
        <v>0</v>
      </c>
      <c r="U34" s="36">
        <v>0</v>
      </c>
      <c r="V34" s="87">
        <v>0</v>
      </c>
      <c r="W34" s="86">
        <v>0</v>
      </c>
      <c r="X34" s="86">
        <v>0</v>
      </c>
      <c r="Y34" s="82">
        <f t="shared" si="3"/>
        <v>48</v>
      </c>
      <c r="Z34" s="82">
        <f t="shared" si="8"/>
        <v>48</v>
      </c>
    </row>
    <row r="35" spans="1:26" s="82" customFormat="1" ht="35.25" customHeight="1">
      <c r="A35" s="29" t="s">
        <v>67</v>
      </c>
      <c r="B35" s="39" t="s">
        <v>68</v>
      </c>
      <c r="C35" s="39">
        <f aca="true" t="shared" si="18" ref="C35:H35">COUNT(C36:C38)</f>
        <v>0</v>
      </c>
      <c r="D35" s="39">
        <f t="shared" si="18"/>
        <v>1</v>
      </c>
      <c r="E35" s="39">
        <f>COUNT(E36:E38)</f>
        <v>2</v>
      </c>
      <c r="F35" s="39">
        <f t="shared" si="18"/>
        <v>0</v>
      </c>
      <c r="G35" s="39">
        <f t="shared" si="18"/>
        <v>0</v>
      </c>
      <c r="H35" s="144">
        <f t="shared" si="18"/>
        <v>0</v>
      </c>
      <c r="I35" s="94">
        <f>SUM(I36:I38)</f>
        <v>150</v>
      </c>
      <c r="J35" s="94">
        <f aca="true" t="shared" si="19" ref="J35:X35">SUM(J36:J38)</f>
        <v>0</v>
      </c>
      <c r="K35" s="94">
        <f t="shared" si="19"/>
        <v>0</v>
      </c>
      <c r="L35" s="94">
        <f t="shared" si="19"/>
        <v>150</v>
      </c>
      <c r="M35" s="94">
        <f>SUM(M36:M38)</f>
        <v>106</v>
      </c>
      <c r="N35" s="94">
        <f>SUM(N36:N38)</f>
        <v>44</v>
      </c>
      <c r="O35" s="94">
        <f t="shared" si="19"/>
        <v>0</v>
      </c>
      <c r="P35" s="94">
        <f t="shared" si="19"/>
        <v>0</v>
      </c>
      <c r="Q35" s="94">
        <f t="shared" si="19"/>
        <v>0</v>
      </c>
      <c r="R35" s="94">
        <f t="shared" si="19"/>
        <v>0</v>
      </c>
      <c r="S35" s="94">
        <f t="shared" si="19"/>
        <v>54</v>
      </c>
      <c r="T35" s="94">
        <f t="shared" si="19"/>
        <v>64</v>
      </c>
      <c r="U35" s="94">
        <f t="shared" si="19"/>
        <v>0</v>
      </c>
      <c r="V35" s="94">
        <f t="shared" si="19"/>
        <v>0</v>
      </c>
      <c r="W35" s="94">
        <f t="shared" si="19"/>
        <v>32</v>
      </c>
      <c r="X35" s="94">
        <f t="shared" si="19"/>
        <v>0</v>
      </c>
      <c r="Y35" s="82">
        <f t="shared" si="3"/>
        <v>150</v>
      </c>
      <c r="Z35" s="82">
        <f t="shared" si="8"/>
        <v>150</v>
      </c>
    </row>
    <row r="36" spans="1:26" s="82" customFormat="1" ht="23.25" customHeight="1">
      <c r="A36" s="21" t="s">
        <v>106</v>
      </c>
      <c r="B36" s="120" t="s">
        <v>103</v>
      </c>
      <c r="C36" s="122"/>
      <c r="D36" s="122"/>
      <c r="E36" s="122">
        <v>3</v>
      </c>
      <c r="F36" s="122"/>
      <c r="G36" s="142"/>
      <c r="H36" s="122"/>
      <c r="I36" s="158">
        <v>54</v>
      </c>
      <c r="J36" s="21">
        <v>0</v>
      </c>
      <c r="K36" s="21">
        <v>0</v>
      </c>
      <c r="L36" s="36">
        <v>54</v>
      </c>
      <c r="M36" s="54">
        <v>54</v>
      </c>
      <c r="N36" s="54">
        <v>0</v>
      </c>
      <c r="O36" s="54">
        <v>0</v>
      </c>
      <c r="P36" s="54">
        <v>0</v>
      </c>
      <c r="Q36" s="84">
        <v>0</v>
      </c>
      <c r="R36" s="36">
        <v>0</v>
      </c>
      <c r="S36" s="36">
        <v>54</v>
      </c>
      <c r="T36" s="36">
        <v>0</v>
      </c>
      <c r="U36" s="36">
        <v>0</v>
      </c>
      <c r="V36" s="87">
        <v>0</v>
      </c>
      <c r="W36" s="86">
        <v>0</v>
      </c>
      <c r="X36" s="86">
        <v>0</v>
      </c>
      <c r="Y36" s="82">
        <f t="shared" si="3"/>
        <v>54</v>
      </c>
      <c r="Z36" s="82">
        <f t="shared" si="8"/>
        <v>54</v>
      </c>
    </row>
    <row r="37" spans="1:26" s="82" customFormat="1" ht="23.25" customHeight="1">
      <c r="A37" s="21" t="s">
        <v>130</v>
      </c>
      <c r="B37" s="43" t="s">
        <v>131</v>
      </c>
      <c r="C37" s="43"/>
      <c r="D37" s="43">
        <v>4</v>
      </c>
      <c r="E37" s="43"/>
      <c r="F37" s="43"/>
      <c r="G37" s="43"/>
      <c r="H37" s="145"/>
      <c r="I37" s="158">
        <v>64</v>
      </c>
      <c r="J37" s="21">
        <v>0</v>
      </c>
      <c r="K37" s="21">
        <v>0</v>
      </c>
      <c r="L37" s="36">
        <f>SUM(Q37:X37)</f>
        <v>64</v>
      </c>
      <c r="M37" s="54">
        <v>20</v>
      </c>
      <c r="N37" s="54">
        <v>44</v>
      </c>
      <c r="O37" s="54">
        <v>0</v>
      </c>
      <c r="P37" s="54">
        <v>0</v>
      </c>
      <c r="Q37" s="84">
        <v>0</v>
      </c>
      <c r="R37" s="36">
        <v>0</v>
      </c>
      <c r="S37" s="36">
        <v>0</v>
      </c>
      <c r="T37" s="36">
        <v>64</v>
      </c>
      <c r="U37" s="36">
        <v>0</v>
      </c>
      <c r="V37" s="87">
        <v>0</v>
      </c>
      <c r="W37" s="86">
        <v>0</v>
      </c>
      <c r="X37" s="86">
        <v>0</v>
      </c>
      <c r="Y37" s="82">
        <f t="shared" si="3"/>
        <v>64</v>
      </c>
      <c r="Z37" s="82">
        <f t="shared" si="8"/>
        <v>64</v>
      </c>
    </row>
    <row r="38" spans="1:26" s="82" customFormat="1" ht="23.25" customHeight="1">
      <c r="A38" s="109" t="s">
        <v>132</v>
      </c>
      <c r="B38" s="43" t="s">
        <v>107</v>
      </c>
      <c r="C38" s="43"/>
      <c r="D38" s="43"/>
      <c r="E38" s="43">
        <v>7</v>
      </c>
      <c r="F38" s="43"/>
      <c r="G38" s="43"/>
      <c r="H38" s="145"/>
      <c r="I38" s="158">
        <v>32</v>
      </c>
      <c r="J38" s="21">
        <v>0</v>
      </c>
      <c r="K38" s="21">
        <v>0</v>
      </c>
      <c r="L38" s="36">
        <v>32</v>
      </c>
      <c r="M38" s="54">
        <v>32</v>
      </c>
      <c r="N38" s="54">
        <v>0</v>
      </c>
      <c r="O38" s="54">
        <v>0</v>
      </c>
      <c r="P38" s="54">
        <v>0</v>
      </c>
      <c r="Q38" s="84">
        <v>0</v>
      </c>
      <c r="R38" s="36">
        <v>0</v>
      </c>
      <c r="S38" s="36">
        <v>0</v>
      </c>
      <c r="T38" s="36">
        <v>0</v>
      </c>
      <c r="U38" s="36">
        <v>0</v>
      </c>
      <c r="V38" s="87">
        <v>0</v>
      </c>
      <c r="W38" s="86">
        <v>32</v>
      </c>
      <c r="X38" s="86">
        <v>0</v>
      </c>
      <c r="Y38" s="82">
        <f t="shared" si="3"/>
        <v>32</v>
      </c>
      <c r="Z38" s="82">
        <f t="shared" si="8"/>
        <v>32</v>
      </c>
    </row>
    <row r="39" spans="1:26" s="82" customFormat="1" ht="49.5" customHeight="1">
      <c r="A39" s="29" t="s">
        <v>135</v>
      </c>
      <c r="B39" s="39" t="s">
        <v>134</v>
      </c>
      <c r="C39" s="39">
        <f aca="true" t="shared" si="20" ref="C39:H39">C40</f>
        <v>2</v>
      </c>
      <c r="D39" s="39">
        <f t="shared" si="20"/>
        <v>1</v>
      </c>
      <c r="E39" s="39">
        <f t="shared" si="20"/>
        <v>11</v>
      </c>
      <c r="F39" s="39">
        <f t="shared" si="20"/>
        <v>0</v>
      </c>
      <c r="G39" s="39">
        <f t="shared" si="20"/>
        <v>0</v>
      </c>
      <c r="H39" s="144">
        <f t="shared" si="20"/>
        <v>0</v>
      </c>
      <c r="I39" s="91">
        <f>I40</f>
        <v>1102</v>
      </c>
      <c r="J39" s="29">
        <f aca="true" t="shared" si="21" ref="J39:O39">J40</f>
        <v>56</v>
      </c>
      <c r="K39" s="29">
        <f t="shared" si="21"/>
        <v>8</v>
      </c>
      <c r="L39" s="92">
        <f t="shared" si="21"/>
        <v>1038</v>
      </c>
      <c r="M39" s="93">
        <f t="shared" si="21"/>
        <v>518</v>
      </c>
      <c r="N39" s="92">
        <f t="shared" si="21"/>
        <v>508</v>
      </c>
      <c r="O39" s="93">
        <f t="shared" si="21"/>
        <v>0</v>
      </c>
      <c r="P39" s="93">
        <f aca="true" t="shared" si="22" ref="P39:X39">P40</f>
        <v>12</v>
      </c>
      <c r="Q39" s="93">
        <f t="shared" si="22"/>
        <v>0</v>
      </c>
      <c r="R39" s="93">
        <f t="shared" si="22"/>
        <v>32</v>
      </c>
      <c r="S39" s="93">
        <f t="shared" si="22"/>
        <v>232</v>
      </c>
      <c r="T39" s="93">
        <f t="shared" si="22"/>
        <v>432</v>
      </c>
      <c r="U39" s="93">
        <f t="shared" si="22"/>
        <v>134</v>
      </c>
      <c r="V39" s="93">
        <f t="shared" si="22"/>
        <v>44</v>
      </c>
      <c r="W39" s="93">
        <f t="shared" si="22"/>
        <v>122</v>
      </c>
      <c r="X39" s="93">
        <f t="shared" si="22"/>
        <v>42</v>
      </c>
      <c r="Y39" s="82">
        <f t="shared" si="3"/>
        <v>1038</v>
      </c>
      <c r="Z39" s="82">
        <f t="shared" si="8"/>
        <v>1038</v>
      </c>
    </row>
    <row r="40" spans="1:26" s="96" customFormat="1" ht="30" customHeight="1">
      <c r="A40" s="46" t="s">
        <v>69</v>
      </c>
      <c r="B40" s="47" t="s">
        <v>70</v>
      </c>
      <c r="C40" s="47">
        <f aca="true" t="shared" si="23" ref="C40:H40">COUNT(C41:C54)</f>
        <v>2</v>
      </c>
      <c r="D40" s="47">
        <f t="shared" si="23"/>
        <v>1</v>
      </c>
      <c r="E40" s="47">
        <f>COUNT(E41:E54)</f>
        <v>11</v>
      </c>
      <c r="F40" s="47">
        <f t="shared" si="23"/>
        <v>0</v>
      </c>
      <c r="G40" s="47">
        <f t="shared" si="23"/>
        <v>0</v>
      </c>
      <c r="H40" s="147">
        <f t="shared" si="23"/>
        <v>0</v>
      </c>
      <c r="I40" s="95">
        <f aca="true" t="shared" si="24" ref="I40:N40">SUM(I41:I54)</f>
        <v>1102</v>
      </c>
      <c r="J40" s="95">
        <f t="shared" si="24"/>
        <v>56</v>
      </c>
      <c r="K40" s="95">
        <f t="shared" si="24"/>
        <v>8</v>
      </c>
      <c r="L40" s="95">
        <f t="shared" si="24"/>
        <v>1038</v>
      </c>
      <c r="M40" s="95">
        <f t="shared" si="24"/>
        <v>518</v>
      </c>
      <c r="N40" s="95">
        <f t="shared" si="24"/>
        <v>508</v>
      </c>
      <c r="O40" s="95">
        <f aca="true" t="shared" si="25" ref="O40:X40">SUM(O41:O54)</f>
        <v>0</v>
      </c>
      <c r="P40" s="95">
        <f t="shared" si="25"/>
        <v>12</v>
      </c>
      <c r="Q40" s="95">
        <f t="shared" si="25"/>
        <v>0</v>
      </c>
      <c r="R40" s="95">
        <f t="shared" si="25"/>
        <v>32</v>
      </c>
      <c r="S40" s="95">
        <f t="shared" si="25"/>
        <v>232</v>
      </c>
      <c r="T40" s="95">
        <f t="shared" si="25"/>
        <v>432</v>
      </c>
      <c r="U40" s="95">
        <f t="shared" si="25"/>
        <v>134</v>
      </c>
      <c r="V40" s="95">
        <f t="shared" si="25"/>
        <v>44</v>
      </c>
      <c r="W40" s="95">
        <f t="shared" si="25"/>
        <v>122</v>
      </c>
      <c r="X40" s="95">
        <f t="shared" si="25"/>
        <v>42</v>
      </c>
      <c r="Y40" s="82">
        <f t="shared" si="3"/>
        <v>1038</v>
      </c>
      <c r="Z40" s="82">
        <f t="shared" si="8"/>
        <v>1038</v>
      </c>
    </row>
    <row r="41" spans="1:26" s="82" customFormat="1" ht="24" customHeight="1">
      <c r="A41" s="48" t="s">
        <v>136</v>
      </c>
      <c r="B41" s="49" t="s">
        <v>108</v>
      </c>
      <c r="C41" s="49">
        <v>4</v>
      </c>
      <c r="D41" s="49"/>
      <c r="E41" s="49"/>
      <c r="F41" s="49"/>
      <c r="G41" s="49"/>
      <c r="H41" s="148"/>
      <c r="I41" s="159">
        <v>214</v>
      </c>
      <c r="J41" s="48">
        <v>24</v>
      </c>
      <c r="K41" s="48">
        <v>4</v>
      </c>
      <c r="L41" s="97">
        <f>SUM(Q41:X41)</f>
        <v>186</v>
      </c>
      <c r="M41" s="48">
        <v>90</v>
      </c>
      <c r="N41" s="48">
        <v>90</v>
      </c>
      <c r="O41" s="48">
        <v>0</v>
      </c>
      <c r="P41" s="48">
        <v>6</v>
      </c>
      <c r="Q41" s="97">
        <v>0</v>
      </c>
      <c r="R41" s="97">
        <v>0</v>
      </c>
      <c r="S41" s="97">
        <v>90</v>
      </c>
      <c r="T41" s="97">
        <v>96</v>
      </c>
      <c r="U41" s="97">
        <v>0</v>
      </c>
      <c r="V41" s="87">
        <v>0</v>
      </c>
      <c r="W41" s="86">
        <v>0</v>
      </c>
      <c r="X41" s="86">
        <v>0</v>
      </c>
      <c r="Y41" s="82">
        <f t="shared" si="3"/>
        <v>186</v>
      </c>
      <c r="Z41" s="82">
        <f t="shared" si="8"/>
        <v>186</v>
      </c>
    </row>
    <row r="42" spans="1:26" s="82" customFormat="1" ht="24" customHeight="1">
      <c r="A42" s="48" t="s">
        <v>137</v>
      </c>
      <c r="B42" s="49" t="s">
        <v>109</v>
      </c>
      <c r="C42" s="49"/>
      <c r="D42" s="49"/>
      <c r="E42" s="49">
        <v>4</v>
      </c>
      <c r="F42" s="49"/>
      <c r="G42" s="49"/>
      <c r="H42" s="148"/>
      <c r="I42" s="159">
        <v>82</v>
      </c>
      <c r="J42" s="48">
        <v>0</v>
      </c>
      <c r="K42" s="48">
        <v>0</v>
      </c>
      <c r="L42" s="97">
        <f aca="true" t="shared" si="26" ref="L42:L54">SUM(Q42:X42)</f>
        <v>82</v>
      </c>
      <c r="M42" s="48">
        <v>0</v>
      </c>
      <c r="N42" s="48">
        <v>82</v>
      </c>
      <c r="O42" s="48">
        <v>0</v>
      </c>
      <c r="P42" s="48">
        <v>0</v>
      </c>
      <c r="Q42" s="97">
        <v>0</v>
      </c>
      <c r="R42" s="97">
        <v>0</v>
      </c>
      <c r="S42" s="97">
        <v>36</v>
      </c>
      <c r="T42" s="97">
        <v>46</v>
      </c>
      <c r="U42" s="97">
        <v>0</v>
      </c>
      <c r="V42" s="87">
        <v>0</v>
      </c>
      <c r="W42" s="86">
        <v>0</v>
      </c>
      <c r="X42" s="86">
        <v>0</v>
      </c>
      <c r="Y42" s="82">
        <f t="shared" si="3"/>
        <v>82</v>
      </c>
      <c r="Z42" s="82">
        <f t="shared" si="8"/>
        <v>82</v>
      </c>
    </row>
    <row r="43" spans="1:26" s="82" customFormat="1" ht="24" customHeight="1">
      <c r="A43" s="48" t="s">
        <v>194</v>
      </c>
      <c r="B43" s="49" t="s">
        <v>110</v>
      </c>
      <c r="C43" s="49"/>
      <c r="D43" s="49"/>
      <c r="E43" s="49">
        <v>4</v>
      </c>
      <c r="F43" s="49"/>
      <c r="G43" s="49"/>
      <c r="H43" s="148"/>
      <c r="I43" s="159">
        <v>62</v>
      </c>
      <c r="J43" s="48">
        <v>0</v>
      </c>
      <c r="K43" s="48">
        <v>0</v>
      </c>
      <c r="L43" s="97">
        <f t="shared" si="26"/>
        <v>62</v>
      </c>
      <c r="M43" s="48">
        <v>42</v>
      </c>
      <c r="N43" s="48">
        <v>20</v>
      </c>
      <c r="O43" s="48">
        <v>0</v>
      </c>
      <c r="P43" s="48">
        <v>0</v>
      </c>
      <c r="Q43" s="97">
        <v>0</v>
      </c>
      <c r="R43" s="97">
        <v>0</v>
      </c>
      <c r="S43" s="97">
        <v>0</v>
      </c>
      <c r="T43" s="97">
        <v>62</v>
      </c>
      <c r="U43" s="97">
        <v>0</v>
      </c>
      <c r="V43" s="87">
        <v>0</v>
      </c>
      <c r="W43" s="86">
        <v>0</v>
      </c>
      <c r="X43" s="86">
        <v>0</v>
      </c>
      <c r="Y43" s="82">
        <f t="shared" si="3"/>
        <v>62</v>
      </c>
      <c r="Z43" s="82">
        <f t="shared" si="8"/>
        <v>62</v>
      </c>
    </row>
    <row r="44" spans="1:26" s="82" customFormat="1" ht="24" customHeight="1">
      <c r="A44" s="48" t="s">
        <v>138</v>
      </c>
      <c r="B44" s="49" t="s">
        <v>195</v>
      </c>
      <c r="C44" s="49"/>
      <c r="D44" s="49"/>
      <c r="E44" s="49">
        <v>6</v>
      </c>
      <c r="F44" s="49"/>
      <c r="G44" s="49"/>
      <c r="H44" s="148"/>
      <c r="I44" s="159">
        <v>104</v>
      </c>
      <c r="J44" s="48">
        <v>6</v>
      </c>
      <c r="K44" s="48">
        <v>0</v>
      </c>
      <c r="L44" s="97">
        <f t="shared" si="26"/>
        <v>98</v>
      </c>
      <c r="M44" s="48">
        <v>54</v>
      </c>
      <c r="N44" s="48">
        <v>44</v>
      </c>
      <c r="O44" s="48">
        <v>0</v>
      </c>
      <c r="P44" s="48">
        <v>0</v>
      </c>
      <c r="Q44" s="97">
        <v>0</v>
      </c>
      <c r="R44" s="97">
        <v>0</v>
      </c>
      <c r="S44" s="97">
        <v>0</v>
      </c>
      <c r="T44" s="97">
        <v>0</v>
      </c>
      <c r="U44" s="97">
        <v>54</v>
      </c>
      <c r="V44" s="87">
        <v>44</v>
      </c>
      <c r="W44" s="86">
        <v>0</v>
      </c>
      <c r="X44" s="86">
        <v>0</v>
      </c>
      <c r="Y44" s="82">
        <f t="shared" si="3"/>
        <v>98</v>
      </c>
      <c r="Z44" s="82">
        <f t="shared" si="8"/>
        <v>98</v>
      </c>
    </row>
    <row r="45" spans="1:26" s="82" customFormat="1" ht="24" customHeight="1">
      <c r="A45" s="48" t="s">
        <v>139</v>
      </c>
      <c r="B45" s="49" t="s">
        <v>111</v>
      </c>
      <c r="C45" s="49">
        <v>4</v>
      </c>
      <c r="D45" s="49"/>
      <c r="E45" s="49"/>
      <c r="F45" s="49"/>
      <c r="G45" s="49"/>
      <c r="H45" s="148"/>
      <c r="I45" s="159">
        <v>130</v>
      </c>
      <c r="J45" s="48">
        <v>6</v>
      </c>
      <c r="K45" s="48">
        <v>4</v>
      </c>
      <c r="L45" s="97">
        <f t="shared" si="26"/>
        <v>120</v>
      </c>
      <c r="M45" s="48">
        <v>56</v>
      </c>
      <c r="N45" s="48">
        <v>58</v>
      </c>
      <c r="O45" s="48">
        <v>0</v>
      </c>
      <c r="P45" s="48">
        <v>6</v>
      </c>
      <c r="Q45" s="97">
        <v>0</v>
      </c>
      <c r="R45" s="97">
        <v>0</v>
      </c>
      <c r="S45" s="97">
        <v>56</v>
      </c>
      <c r="T45" s="97">
        <v>64</v>
      </c>
      <c r="U45" s="97">
        <v>0</v>
      </c>
      <c r="V45" s="87">
        <v>0</v>
      </c>
      <c r="W45" s="86">
        <v>0</v>
      </c>
      <c r="X45" s="86">
        <v>0</v>
      </c>
      <c r="Y45" s="82">
        <f t="shared" si="3"/>
        <v>120</v>
      </c>
      <c r="Z45" s="82">
        <f t="shared" si="8"/>
        <v>120</v>
      </c>
    </row>
    <row r="46" spans="1:26" s="82" customFormat="1" ht="24" customHeight="1">
      <c r="A46" s="48" t="s">
        <v>140</v>
      </c>
      <c r="B46" s="49" t="s">
        <v>112</v>
      </c>
      <c r="C46" s="49"/>
      <c r="D46" s="49"/>
      <c r="E46" s="49">
        <v>7</v>
      </c>
      <c r="F46" s="49"/>
      <c r="G46" s="49"/>
      <c r="H46" s="148"/>
      <c r="I46" s="159">
        <v>42</v>
      </c>
      <c r="J46" s="48">
        <v>0</v>
      </c>
      <c r="K46" s="48">
        <v>0</v>
      </c>
      <c r="L46" s="97">
        <f>SUM(Q46:X46)</f>
        <v>42</v>
      </c>
      <c r="M46" s="48">
        <v>0</v>
      </c>
      <c r="N46" s="48">
        <v>42</v>
      </c>
      <c r="O46" s="48">
        <v>0</v>
      </c>
      <c r="P46" s="48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87">
        <v>0</v>
      </c>
      <c r="W46" s="86">
        <v>42</v>
      </c>
      <c r="X46" s="86">
        <v>0</v>
      </c>
      <c r="Y46" s="82">
        <f t="shared" si="3"/>
        <v>42</v>
      </c>
      <c r="Z46" s="82">
        <f t="shared" si="8"/>
        <v>42</v>
      </c>
    </row>
    <row r="47" spans="1:26" s="82" customFormat="1" ht="24" customHeight="1">
      <c r="A47" s="48" t="s">
        <v>141</v>
      </c>
      <c r="B47" s="49" t="s">
        <v>146</v>
      </c>
      <c r="C47" s="49"/>
      <c r="D47" s="49"/>
      <c r="E47" s="49">
        <v>7</v>
      </c>
      <c r="F47" s="49"/>
      <c r="G47" s="49"/>
      <c r="H47" s="148"/>
      <c r="I47" s="159">
        <v>42</v>
      </c>
      <c r="J47" s="48">
        <v>0</v>
      </c>
      <c r="K47" s="48">
        <v>0</v>
      </c>
      <c r="L47" s="97">
        <f t="shared" si="26"/>
        <v>42</v>
      </c>
      <c r="M47" s="48">
        <v>20</v>
      </c>
      <c r="N47" s="48">
        <v>22</v>
      </c>
      <c r="O47" s="48">
        <v>0</v>
      </c>
      <c r="P47" s="48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87">
        <v>0</v>
      </c>
      <c r="W47" s="132">
        <v>42</v>
      </c>
      <c r="X47" s="132">
        <v>0</v>
      </c>
      <c r="Y47" s="82">
        <f t="shared" si="3"/>
        <v>42</v>
      </c>
      <c r="Z47" s="82">
        <f t="shared" si="8"/>
        <v>42</v>
      </c>
    </row>
    <row r="48" spans="1:26" s="82" customFormat="1" ht="24" customHeight="1">
      <c r="A48" s="48" t="s">
        <v>142</v>
      </c>
      <c r="B48" s="49" t="s">
        <v>113</v>
      </c>
      <c r="C48" s="49"/>
      <c r="D48" s="49"/>
      <c r="E48" s="49">
        <v>8</v>
      </c>
      <c r="F48" s="49"/>
      <c r="G48" s="49"/>
      <c r="H48" s="148"/>
      <c r="I48" s="159">
        <v>42</v>
      </c>
      <c r="J48" s="48">
        <v>0</v>
      </c>
      <c r="K48" s="48">
        <v>0</v>
      </c>
      <c r="L48" s="97">
        <f t="shared" si="26"/>
        <v>42</v>
      </c>
      <c r="M48" s="48">
        <v>20</v>
      </c>
      <c r="N48" s="48">
        <v>22</v>
      </c>
      <c r="O48" s="48">
        <v>0</v>
      </c>
      <c r="P48" s="48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87">
        <v>0</v>
      </c>
      <c r="W48" s="132">
        <v>0</v>
      </c>
      <c r="X48" s="132">
        <v>42</v>
      </c>
      <c r="Y48" s="82">
        <f t="shared" si="3"/>
        <v>42</v>
      </c>
      <c r="Z48" s="82">
        <f t="shared" si="8"/>
        <v>42</v>
      </c>
    </row>
    <row r="49" spans="1:26" s="82" customFormat="1" ht="24" customHeight="1">
      <c r="A49" s="48" t="s">
        <v>143</v>
      </c>
      <c r="B49" s="49" t="s">
        <v>114</v>
      </c>
      <c r="C49" s="49"/>
      <c r="D49" s="49"/>
      <c r="E49" s="49">
        <v>7</v>
      </c>
      <c r="F49" s="49"/>
      <c r="G49" s="49"/>
      <c r="H49" s="148"/>
      <c r="I49" s="159">
        <v>42</v>
      </c>
      <c r="J49" s="48">
        <v>4</v>
      </c>
      <c r="K49" s="48">
        <v>0</v>
      </c>
      <c r="L49" s="97">
        <f t="shared" si="26"/>
        <v>38</v>
      </c>
      <c r="M49" s="48">
        <v>28</v>
      </c>
      <c r="N49" s="48">
        <v>10</v>
      </c>
      <c r="O49" s="48">
        <v>0</v>
      </c>
      <c r="P49" s="48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87">
        <v>0</v>
      </c>
      <c r="W49" s="132">
        <v>38</v>
      </c>
      <c r="X49" s="132">
        <v>0</v>
      </c>
      <c r="Y49" s="82">
        <f t="shared" si="3"/>
        <v>38</v>
      </c>
      <c r="Z49" s="82">
        <f t="shared" si="8"/>
        <v>38</v>
      </c>
    </row>
    <row r="50" spans="1:26" s="82" customFormat="1" ht="24" customHeight="1">
      <c r="A50" s="48" t="s">
        <v>144</v>
      </c>
      <c r="B50" s="49" t="s">
        <v>115</v>
      </c>
      <c r="C50" s="49"/>
      <c r="D50" s="49"/>
      <c r="E50" s="49">
        <v>4</v>
      </c>
      <c r="F50" s="49"/>
      <c r="G50" s="49"/>
      <c r="H50" s="148"/>
      <c r="I50" s="159">
        <v>66</v>
      </c>
      <c r="J50" s="48">
        <v>0</v>
      </c>
      <c r="K50" s="48">
        <v>0</v>
      </c>
      <c r="L50" s="97">
        <f t="shared" si="26"/>
        <v>66</v>
      </c>
      <c r="M50" s="48">
        <v>42</v>
      </c>
      <c r="N50" s="48">
        <v>24</v>
      </c>
      <c r="O50" s="48">
        <v>0</v>
      </c>
      <c r="P50" s="48">
        <v>0</v>
      </c>
      <c r="Q50" s="97">
        <v>0</v>
      </c>
      <c r="R50" s="97">
        <v>0</v>
      </c>
      <c r="S50" s="97">
        <v>0</v>
      </c>
      <c r="T50" s="97">
        <v>66</v>
      </c>
      <c r="U50" s="97">
        <v>0</v>
      </c>
      <c r="V50" s="87">
        <v>0</v>
      </c>
      <c r="W50" s="132">
        <v>0</v>
      </c>
      <c r="X50" s="132">
        <v>0</v>
      </c>
      <c r="Y50" s="82">
        <f t="shared" si="3"/>
        <v>66</v>
      </c>
      <c r="Z50" s="82">
        <f t="shared" si="8"/>
        <v>66</v>
      </c>
    </row>
    <row r="51" spans="1:26" s="82" customFormat="1" ht="24" customHeight="1">
      <c r="A51" s="48" t="s">
        <v>208</v>
      </c>
      <c r="B51" s="49" t="s">
        <v>8</v>
      </c>
      <c r="C51" s="49"/>
      <c r="D51" s="49"/>
      <c r="E51" s="49">
        <v>4</v>
      </c>
      <c r="F51" s="49"/>
      <c r="G51" s="49"/>
      <c r="H51" s="148"/>
      <c r="I51" s="159">
        <v>68</v>
      </c>
      <c r="J51" s="48">
        <v>0</v>
      </c>
      <c r="K51" s="48">
        <v>0</v>
      </c>
      <c r="L51" s="97">
        <f t="shared" si="26"/>
        <v>68</v>
      </c>
      <c r="M51" s="48">
        <v>34</v>
      </c>
      <c r="N51" s="48">
        <v>34</v>
      </c>
      <c r="O51" s="48">
        <v>0</v>
      </c>
      <c r="P51" s="48">
        <v>0</v>
      </c>
      <c r="Q51" s="97">
        <v>0</v>
      </c>
      <c r="R51" s="97">
        <v>0</v>
      </c>
      <c r="S51" s="97">
        <v>0</v>
      </c>
      <c r="T51" s="97">
        <v>68</v>
      </c>
      <c r="U51" s="97">
        <v>0</v>
      </c>
      <c r="V51" s="87">
        <v>0</v>
      </c>
      <c r="W51" s="132">
        <v>0</v>
      </c>
      <c r="X51" s="132">
        <v>0</v>
      </c>
      <c r="Y51" s="82">
        <f t="shared" si="3"/>
        <v>68</v>
      </c>
      <c r="Z51" s="82">
        <f t="shared" si="8"/>
        <v>68</v>
      </c>
    </row>
    <row r="52" spans="1:26" s="82" customFormat="1" ht="30" customHeight="1">
      <c r="A52" s="48" t="s">
        <v>145</v>
      </c>
      <c r="B52" s="137" t="s">
        <v>147</v>
      </c>
      <c r="C52" s="137"/>
      <c r="D52" s="137"/>
      <c r="E52" s="140">
        <v>5</v>
      </c>
      <c r="F52" s="137"/>
      <c r="G52" s="143"/>
      <c r="H52" s="137"/>
      <c r="I52" s="159">
        <v>80</v>
      </c>
      <c r="J52" s="48">
        <v>0</v>
      </c>
      <c r="K52" s="48">
        <v>0</v>
      </c>
      <c r="L52" s="97">
        <f t="shared" si="26"/>
        <v>80</v>
      </c>
      <c r="M52" s="48">
        <v>60</v>
      </c>
      <c r="N52" s="48">
        <v>20</v>
      </c>
      <c r="O52" s="48">
        <v>0</v>
      </c>
      <c r="P52" s="48">
        <v>0</v>
      </c>
      <c r="Q52" s="97">
        <v>0</v>
      </c>
      <c r="R52" s="97">
        <v>0</v>
      </c>
      <c r="S52" s="97">
        <v>0</v>
      </c>
      <c r="T52" s="97">
        <v>0</v>
      </c>
      <c r="U52" s="97">
        <v>80</v>
      </c>
      <c r="V52" s="87">
        <v>0</v>
      </c>
      <c r="W52" s="132">
        <v>0</v>
      </c>
      <c r="X52" s="132">
        <v>0</v>
      </c>
      <c r="Y52" s="82">
        <f t="shared" si="3"/>
        <v>80</v>
      </c>
      <c r="Z52" s="82">
        <f t="shared" si="8"/>
        <v>80</v>
      </c>
    </row>
    <row r="53" spans="1:26" s="82" customFormat="1" ht="30" customHeight="1">
      <c r="A53" s="48" t="s">
        <v>209</v>
      </c>
      <c r="B53" s="137" t="s">
        <v>196</v>
      </c>
      <c r="C53" s="143"/>
      <c r="D53" s="143"/>
      <c r="E53" s="168">
        <v>4</v>
      </c>
      <c r="F53" s="143"/>
      <c r="G53" s="143"/>
      <c r="H53" s="137"/>
      <c r="I53" s="159">
        <v>80</v>
      </c>
      <c r="J53" s="48">
        <v>0</v>
      </c>
      <c r="K53" s="48">
        <v>0</v>
      </c>
      <c r="L53" s="97">
        <v>80</v>
      </c>
      <c r="M53" s="48">
        <v>50</v>
      </c>
      <c r="N53" s="48">
        <v>30</v>
      </c>
      <c r="O53" s="48">
        <v>0</v>
      </c>
      <c r="P53" s="48">
        <v>0</v>
      </c>
      <c r="Q53" s="97">
        <v>0</v>
      </c>
      <c r="R53" s="97">
        <v>0</v>
      </c>
      <c r="S53" s="97">
        <v>50</v>
      </c>
      <c r="T53" s="97">
        <v>30</v>
      </c>
      <c r="U53" s="97">
        <v>0</v>
      </c>
      <c r="V53" s="87">
        <v>0</v>
      </c>
      <c r="W53" s="132">
        <v>0</v>
      </c>
      <c r="X53" s="132">
        <v>0</v>
      </c>
      <c r="Y53" s="82">
        <f t="shared" si="3"/>
        <v>80</v>
      </c>
      <c r="Z53" s="82">
        <f t="shared" si="8"/>
        <v>80</v>
      </c>
    </row>
    <row r="54" spans="1:26" s="82" customFormat="1" ht="24" customHeight="1">
      <c r="A54" s="48"/>
      <c r="B54" s="49" t="s">
        <v>126</v>
      </c>
      <c r="C54" s="49"/>
      <c r="D54" s="49">
        <v>2</v>
      </c>
      <c r="E54" s="49"/>
      <c r="F54" s="49"/>
      <c r="G54" s="49"/>
      <c r="H54" s="148"/>
      <c r="I54" s="159">
        <v>48</v>
      </c>
      <c r="J54" s="48">
        <v>16</v>
      </c>
      <c r="K54" s="48">
        <v>0</v>
      </c>
      <c r="L54" s="97">
        <f t="shared" si="26"/>
        <v>32</v>
      </c>
      <c r="M54" s="48">
        <v>22</v>
      </c>
      <c r="N54" s="48">
        <v>10</v>
      </c>
      <c r="O54" s="48">
        <v>0</v>
      </c>
      <c r="P54" s="48">
        <v>0</v>
      </c>
      <c r="Q54" s="97">
        <v>0</v>
      </c>
      <c r="R54" s="97">
        <v>32</v>
      </c>
      <c r="S54" s="97">
        <v>0</v>
      </c>
      <c r="T54" s="97">
        <v>0</v>
      </c>
      <c r="U54" s="97">
        <v>0</v>
      </c>
      <c r="V54" s="87">
        <v>0</v>
      </c>
      <c r="W54" s="132">
        <v>0</v>
      </c>
      <c r="X54" s="132">
        <v>0</v>
      </c>
      <c r="Y54" s="82">
        <f t="shared" si="3"/>
        <v>32</v>
      </c>
      <c r="Z54" s="82">
        <f t="shared" si="8"/>
        <v>32</v>
      </c>
    </row>
    <row r="55" spans="1:26" s="82" customFormat="1" ht="24.75" customHeight="1">
      <c r="A55" s="50" t="s">
        <v>148</v>
      </c>
      <c r="B55" s="51" t="s">
        <v>12</v>
      </c>
      <c r="C55" s="51">
        <f aca="true" t="shared" si="27" ref="C55:H55">SUM(C56+C62+C68)</f>
        <v>3</v>
      </c>
      <c r="D55" s="51">
        <f t="shared" si="27"/>
        <v>0</v>
      </c>
      <c r="E55" s="51">
        <f>SUM(E56+E62+E68)</f>
        <v>11</v>
      </c>
      <c r="F55" s="51">
        <f t="shared" si="27"/>
        <v>0</v>
      </c>
      <c r="G55" s="51">
        <f t="shared" si="27"/>
        <v>2</v>
      </c>
      <c r="H55" s="149">
        <f t="shared" si="27"/>
        <v>0</v>
      </c>
      <c r="I55" s="98">
        <f>I56+I62+I68</f>
        <v>2094</v>
      </c>
      <c r="J55" s="50">
        <f>J56+J62+J68</f>
        <v>134</v>
      </c>
      <c r="K55" s="50">
        <f>K56+K62+K68</f>
        <v>24</v>
      </c>
      <c r="L55" s="99">
        <f>L56+L62+L68</f>
        <v>1936</v>
      </c>
      <c r="M55" s="50">
        <f>M56+M62+M68</f>
        <v>674</v>
      </c>
      <c r="N55" s="50">
        <f aca="true" t="shared" si="28" ref="N55:S55">N56+N62+N68</f>
        <v>1180</v>
      </c>
      <c r="O55" s="50">
        <f t="shared" si="28"/>
        <v>40</v>
      </c>
      <c r="P55" s="50">
        <f t="shared" si="28"/>
        <v>42</v>
      </c>
      <c r="Q55" s="50">
        <f t="shared" si="28"/>
        <v>0</v>
      </c>
      <c r="R55" s="50">
        <f t="shared" si="28"/>
        <v>0</v>
      </c>
      <c r="S55" s="50">
        <f t="shared" si="28"/>
        <v>0</v>
      </c>
      <c r="T55" s="50">
        <f>T56+T62+T68</f>
        <v>176</v>
      </c>
      <c r="U55" s="50">
        <f>U56+U62+U68</f>
        <v>430</v>
      </c>
      <c r="V55" s="50">
        <f>V56+V62+V68</f>
        <v>706</v>
      </c>
      <c r="W55" s="50">
        <f>W56+W62+W68</f>
        <v>366</v>
      </c>
      <c r="X55" s="50">
        <f>X56+X62+X68</f>
        <v>258</v>
      </c>
      <c r="Y55" s="82">
        <f t="shared" si="3"/>
        <v>1936</v>
      </c>
      <c r="Z55" s="82">
        <f>SUM(M55:P55)</f>
        <v>1936</v>
      </c>
    </row>
    <row r="56" spans="1:26" s="82" customFormat="1" ht="36.75" customHeight="1">
      <c r="A56" s="52" t="s">
        <v>71</v>
      </c>
      <c r="B56" s="53" t="s">
        <v>149</v>
      </c>
      <c r="C56" s="53">
        <f aca="true" t="shared" si="29" ref="C56:H56">COUNT(C57:C61)</f>
        <v>1</v>
      </c>
      <c r="D56" s="53">
        <f t="shared" si="29"/>
        <v>0</v>
      </c>
      <c r="E56" s="53">
        <f>COUNT(E57:E61)</f>
        <v>4</v>
      </c>
      <c r="F56" s="53">
        <f t="shared" si="29"/>
        <v>0</v>
      </c>
      <c r="G56" s="53">
        <v>1</v>
      </c>
      <c r="H56" s="150">
        <f t="shared" si="29"/>
        <v>0</v>
      </c>
      <c r="I56" s="100">
        <f>SUM(I57:I61)</f>
        <v>781</v>
      </c>
      <c r="J56" s="100">
        <f>SUM(J57:J61)</f>
        <v>49</v>
      </c>
      <c r="K56" s="100">
        <f>SUM(K57:K61)</f>
        <v>6</v>
      </c>
      <c r="L56" s="100">
        <f>SUM(L57:L61)</f>
        <v>726</v>
      </c>
      <c r="M56" s="100">
        <f>SUM(M57:M61)</f>
        <v>242</v>
      </c>
      <c r="N56" s="100">
        <f aca="true" t="shared" si="30" ref="N56:S56">SUM(N57:N61)</f>
        <v>452</v>
      </c>
      <c r="O56" s="100">
        <f t="shared" si="30"/>
        <v>20</v>
      </c>
      <c r="P56" s="100">
        <f t="shared" si="30"/>
        <v>12</v>
      </c>
      <c r="Q56" s="100">
        <f t="shared" si="30"/>
        <v>0</v>
      </c>
      <c r="R56" s="100">
        <f t="shared" si="30"/>
        <v>0</v>
      </c>
      <c r="S56" s="100">
        <f t="shared" si="30"/>
        <v>0</v>
      </c>
      <c r="T56" s="100">
        <f>SUM(T57:T61)</f>
        <v>176</v>
      </c>
      <c r="U56" s="100">
        <f>SUM(U57:U61)</f>
        <v>166</v>
      </c>
      <c r="V56" s="100">
        <f>SUM(V57:V61)</f>
        <v>384</v>
      </c>
      <c r="W56" s="100">
        <f>SUM(W57:W61)</f>
        <v>0</v>
      </c>
      <c r="X56" s="100">
        <f>SUM(X57:X61)</f>
        <v>0</v>
      </c>
      <c r="Y56" s="82">
        <f t="shared" si="3"/>
        <v>726</v>
      </c>
      <c r="Z56" s="82">
        <f t="shared" si="8"/>
        <v>726</v>
      </c>
    </row>
    <row r="57" spans="1:26" s="82" customFormat="1" ht="36.75" customHeight="1">
      <c r="A57" s="48" t="s">
        <v>116</v>
      </c>
      <c r="B57" s="49" t="s">
        <v>151</v>
      </c>
      <c r="C57" s="49"/>
      <c r="D57" s="49"/>
      <c r="E57" s="49">
        <v>5</v>
      </c>
      <c r="F57" s="49"/>
      <c r="G57" s="49"/>
      <c r="H57" s="148"/>
      <c r="I57" s="160">
        <v>221</v>
      </c>
      <c r="J57" s="101">
        <v>21</v>
      </c>
      <c r="K57" s="101">
        <v>0</v>
      </c>
      <c r="L57" s="102">
        <f>SUM(Q57:X57)</f>
        <v>200</v>
      </c>
      <c r="M57" s="48">
        <v>96</v>
      </c>
      <c r="N57" s="48">
        <v>104</v>
      </c>
      <c r="O57" s="48">
        <v>0</v>
      </c>
      <c r="P57" s="48">
        <v>0</v>
      </c>
      <c r="Q57" s="97">
        <v>0</v>
      </c>
      <c r="R57" s="97">
        <v>0</v>
      </c>
      <c r="S57" s="97">
        <v>0</v>
      </c>
      <c r="T57" s="97">
        <v>94</v>
      </c>
      <c r="U57" s="97">
        <v>106</v>
      </c>
      <c r="V57" s="87">
        <v>0</v>
      </c>
      <c r="W57" s="86">
        <v>0</v>
      </c>
      <c r="X57" s="86">
        <v>0</v>
      </c>
      <c r="Y57" s="82">
        <f t="shared" si="3"/>
        <v>200</v>
      </c>
      <c r="Z57" s="82">
        <f t="shared" si="8"/>
        <v>200</v>
      </c>
    </row>
    <row r="58" spans="1:26" s="82" customFormat="1" ht="36.75" customHeight="1">
      <c r="A58" s="48" t="s">
        <v>150</v>
      </c>
      <c r="B58" s="49" t="s">
        <v>152</v>
      </c>
      <c r="C58" s="138"/>
      <c r="D58" s="49"/>
      <c r="E58" s="49">
        <v>6</v>
      </c>
      <c r="F58" s="49"/>
      <c r="G58" s="49">
        <v>5</v>
      </c>
      <c r="H58" s="148"/>
      <c r="I58" s="160">
        <v>338</v>
      </c>
      <c r="J58" s="101">
        <v>28</v>
      </c>
      <c r="K58" s="101">
        <v>6</v>
      </c>
      <c r="L58" s="102">
        <f>SUM(Q58:X58)</f>
        <v>304</v>
      </c>
      <c r="M58" s="48">
        <v>146</v>
      </c>
      <c r="N58" s="48">
        <v>132</v>
      </c>
      <c r="O58" s="48">
        <v>20</v>
      </c>
      <c r="P58" s="48">
        <v>6</v>
      </c>
      <c r="Q58" s="97">
        <v>0</v>
      </c>
      <c r="R58" s="97">
        <v>0</v>
      </c>
      <c r="S58" s="97">
        <v>0</v>
      </c>
      <c r="T58" s="97">
        <v>82</v>
      </c>
      <c r="U58" s="97">
        <v>60</v>
      </c>
      <c r="V58" s="87">
        <v>162</v>
      </c>
      <c r="W58" s="86">
        <v>0</v>
      </c>
      <c r="X58" s="86">
        <v>0</v>
      </c>
      <c r="Y58" s="82">
        <f t="shared" si="3"/>
        <v>304</v>
      </c>
      <c r="Z58" s="82">
        <f t="shared" si="8"/>
        <v>304</v>
      </c>
    </row>
    <row r="59" spans="1:26" s="82" customFormat="1" ht="30" customHeight="1">
      <c r="A59" s="48" t="s">
        <v>155</v>
      </c>
      <c r="B59" s="49" t="s">
        <v>153</v>
      </c>
      <c r="C59" s="49"/>
      <c r="D59" s="49"/>
      <c r="E59" s="49">
        <v>6</v>
      </c>
      <c r="F59" s="49"/>
      <c r="G59" s="49"/>
      <c r="H59" s="148"/>
      <c r="I59" s="159">
        <v>72</v>
      </c>
      <c r="J59" s="48">
        <v>0</v>
      </c>
      <c r="K59" s="48">
        <v>0</v>
      </c>
      <c r="L59" s="102">
        <v>72</v>
      </c>
      <c r="M59" s="48">
        <v>0</v>
      </c>
      <c r="N59" s="48">
        <v>72</v>
      </c>
      <c r="O59" s="48">
        <v>0</v>
      </c>
      <c r="P59" s="48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87">
        <v>72</v>
      </c>
      <c r="W59" s="86">
        <v>0</v>
      </c>
      <c r="X59" s="86">
        <v>0</v>
      </c>
      <c r="Y59" s="82">
        <f t="shared" si="3"/>
        <v>72</v>
      </c>
      <c r="Z59" s="82">
        <f t="shared" si="8"/>
        <v>72</v>
      </c>
    </row>
    <row r="60" spans="1:26" s="82" customFormat="1" ht="24.75" customHeight="1">
      <c r="A60" s="48" t="s">
        <v>154</v>
      </c>
      <c r="B60" s="49" t="s">
        <v>156</v>
      </c>
      <c r="C60" s="49"/>
      <c r="D60" s="49"/>
      <c r="E60" s="49">
        <v>6</v>
      </c>
      <c r="F60" s="49"/>
      <c r="G60" s="49"/>
      <c r="H60" s="148"/>
      <c r="I60" s="159">
        <v>144</v>
      </c>
      <c r="J60" s="48">
        <v>0</v>
      </c>
      <c r="K60" s="48">
        <v>0</v>
      </c>
      <c r="L60" s="102">
        <f>SUM(Q60:X60)</f>
        <v>144</v>
      </c>
      <c r="M60" s="48">
        <v>0</v>
      </c>
      <c r="N60" s="48">
        <v>144</v>
      </c>
      <c r="O60" s="48">
        <v>0</v>
      </c>
      <c r="P60" s="48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87">
        <v>144</v>
      </c>
      <c r="W60" s="86">
        <v>0</v>
      </c>
      <c r="X60" s="86">
        <v>0</v>
      </c>
      <c r="Y60" s="82">
        <f t="shared" si="3"/>
        <v>144</v>
      </c>
      <c r="Z60" s="82">
        <f t="shared" si="8"/>
        <v>144</v>
      </c>
    </row>
    <row r="61" spans="1:26" s="82" customFormat="1" ht="43.5" customHeight="1">
      <c r="A61" s="121" t="s">
        <v>166</v>
      </c>
      <c r="B61" s="122" t="s">
        <v>158</v>
      </c>
      <c r="C61" s="121">
        <v>6</v>
      </c>
      <c r="D61" s="122"/>
      <c r="E61" s="122"/>
      <c r="F61" s="122"/>
      <c r="G61" s="142"/>
      <c r="H61" s="122"/>
      <c r="I61" s="159">
        <v>6</v>
      </c>
      <c r="J61" s="48">
        <v>0</v>
      </c>
      <c r="K61" s="48">
        <v>0</v>
      </c>
      <c r="L61" s="102">
        <v>6</v>
      </c>
      <c r="M61" s="48">
        <v>0</v>
      </c>
      <c r="N61" s="48">
        <v>0</v>
      </c>
      <c r="O61" s="48">
        <v>0</v>
      </c>
      <c r="P61" s="48">
        <v>6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87">
        <v>6</v>
      </c>
      <c r="W61" s="86">
        <v>0</v>
      </c>
      <c r="X61" s="86">
        <v>0</v>
      </c>
      <c r="Y61" s="82">
        <f t="shared" si="3"/>
        <v>6</v>
      </c>
      <c r="Z61" s="82">
        <f t="shared" si="8"/>
        <v>6</v>
      </c>
    </row>
    <row r="62" spans="1:26" s="82" customFormat="1" ht="49.5" customHeight="1">
      <c r="A62" s="52" t="s">
        <v>88</v>
      </c>
      <c r="B62" s="53" t="s">
        <v>159</v>
      </c>
      <c r="C62" s="53">
        <f aca="true" t="shared" si="31" ref="C62:H62">COUNT(C63:C67)</f>
        <v>1</v>
      </c>
      <c r="D62" s="53">
        <f t="shared" si="31"/>
        <v>0</v>
      </c>
      <c r="E62" s="53">
        <f>COUNT(E63:E67)</f>
        <v>4</v>
      </c>
      <c r="F62" s="53">
        <f t="shared" si="31"/>
        <v>0</v>
      </c>
      <c r="G62" s="53">
        <f t="shared" si="31"/>
        <v>1</v>
      </c>
      <c r="H62" s="150">
        <f t="shared" si="31"/>
        <v>0</v>
      </c>
      <c r="I62" s="100">
        <f>SUM(I63:I67)</f>
        <v>964</v>
      </c>
      <c r="J62" s="100">
        <f>SUM(J63:J67)</f>
        <v>72</v>
      </c>
      <c r="K62" s="100">
        <f>SUM(K63:K67)</f>
        <v>12</v>
      </c>
      <c r="L62" s="100">
        <f>SUM(L63:L67)</f>
        <v>880</v>
      </c>
      <c r="M62" s="100">
        <f>SUM(M63:M67)</f>
        <v>336</v>
      </c>
      <c r="N62" s="100">
        <f aca="true" t="shared" si="32" ref="N62:X62">SUM(N63:N67)</f>
        <v>506</v>
      </c>
      <c r="O62" s="100">
        <f t="shared" si="32"/>
        <v>20</v>
      </c>
      <c r="P62" s="100">
        <f t="shared" si="32"/>
        <v>18</v>
      </c>
      <c r="Q62" s="100">
        <f t="shared" si="32"/>
        <v>0</v>
      </c>
      <c r="R62" s="100">
        <f t="shared" si="32"/>
        <v>0</v>
      </c>
      <c r="S62" s="100">
        <f t="shared" si="32"/>
        <v>0</v>
      </c>
      <c r="T62" s="100">
        <f t="shared" si="32"/>
        <v>0</v>
      </c>
      <c r="U62" s="100">
        <f t="shared" si="32"/>
        <v>264</v>
      </c>
      <c r="V62" s="100">
        <f>SUM(V63:V67)</f>
        <v>322</v>
      </c>
      <c r="W62" s="100">
        <f t="shared" si="32"/>
        <v>294</v>
      </c>
      <c r="X62" s="100">
        <f t="shared" si="32"/>
        <v>0</v>
      </c>
      <c r="Y62" s="82">
        <f t="shared" si="3"/>
        <v>880</v>
      </c>
      <c r="Z62" s="82">
        <f t="shared" si="8"/>
        <v>880</v>
      </c>
    </row>
    <row r="63" spans="1:26" s="82" customFormat="1" ht="54" customHeight="1">
      <c r="A63" s="55" t="s">
        <v>72</v>
      </c>
      <c r="B63" s="49" t="s">
        <v>160</v>
      </c>
      <c r="C63" s="49"/>
      <c r="D63" s="49"/>
      <c r="E63" s="49">
        <v>6</v>
      </c>
      <c r="F63" s="49"/>
      <c r="G63" s="49"/>
      <c r="H63" s="148"/>
      <c r="I63" s="160">
        <v>322</v>
      </c>
      <c r="J63" s="101">
        <v>36</v>
      </c>
      <c r="K63" s="101">
        <v>6</v>
      </c>
      <c r="L63" s="102">
        <f>SUM(Q63:X63)</f>
        <v>280</v>
      </c>
      <c r="M63" s="48">
        <v>160</v>
      </c>
      <c r="N63" s="48">
        <v>114</v>
      </c>
      <c r="O63" s="48">
        <v>0</v>
      </c>
      <c r="P63" s="48">
        <v>6</v>
      </c>
      <c r="Q63" s="97">
        <v>0</v>
      </c>
      <c r="R63" s="97">
        <v>0</v>
      </c>
      <c r="S63" s="97">
        <v>0</v>
      </c>
      <c r="T63" s="97">
        <v>0</v>
      </c>
      <c r="U63" s="97">
        <v>156</v>
      </c>
      <c r="V63" s="87">
        <v>124</v>
      </c>
      <c r="W63" s="86">
        <v>0</v>
      </c>
      <c r="X63" s="86">
        <v>0</v>
      </c>
      <c r="Y63" s="82">
        <f t="shared" si="3"/>
        <v>280</v>
      </c>
      <c r="Z63" s="82">
        <f>SUM(M63:P63)</f>
        <v>280</v>
      </c>
    </row>
    <row r="64" spans="1:26" s="82" customFormat="1" ht="35.25" customHeight="1">
      <c r="A64" s="55" t="s">
        <v>162</v>
      </c>
      <c r="B64" s="123" t="s">
        <v>161</v>
      </c>
      <c r="C64" s="123"/>
      <c r="D64" s="123"/>
      <c r="E64" s="123">
        <v>7</v>
      </c>
      <c r="F64" s="123"/>
      <c r="G64" s="123">
        <v>7</v>
      </c>
      <c r="H64" s="148"/>
      <c r="I64" s="161">
        <v>420</v>
      </c>
      <c r="J64" s="124">
        <v>36</v>
      </c>
      <c r="K64" s="124">
        <v>6</v>
      </c>
      <c r="L64" s="102">
        <f>SUM(Q64:X64)</f>
        <v>378</v>
      </c>
      <c r="M64" s="125">
        <v>176</v>
      </c>
      <c r="N64" s="125">
        <v>176</v>
      </c>
      <c r="O64" s="48">
        <v>20</v>
      </c>
      <c r="P64" s="48">
        <v>6</v>
      </c>
      <c r="Q64" s="97">
        <v>0</v>
      </c>
      <c r="R64" s="97">
        <v>0</v>
      </c>
      <c r="S64" s="97">
        <v>0</v>
      </c>
      <c r="T64" s="97">
        <v>0</v>
      </c>
      <c r="U64" s="97">
        <v>108</v>
      </c>
      <c r="V64" s="87">
        <v>126</v>
      </c>
      <c r="W64" s="86">
        <v>144</v>
      </c>
      <c r="X64" s="86">
        <v>0</v>
      </c>
      <c r="Y64" s="82">
        <f t="shared" si="3"/>
        <v>378</v>
      </c>
      <c r="Z64" s="82">
        <f t="shared" si="8"/>
        <v>378</v>
      </c>
    </row>
    <row r="65" spans="1:26" s="82" customFormat="1" ht="25.5" customHeight="1">
      <c r="A65" s="126" t="s">
        <v>163</v>
      </c>
      <c r="B65" s="56" t="s">
        <v>153</v>
      </c>
      <c r="C65" s="56"/>
      <c r="D65" s="56"/>
      <c r="E65" s="56">
        <v>6</v>
      </c>
      <c r="F65" s="56"/>
      <c r="G65" s="56"/>
      <c r="H65" s="151"/>
      <c r="I65" s="162">
        <v>72</v>
      </c>
      <c r="J65" s="48">
        <v>0</v>
      </c>
      <c r="K65" s="125">
        <v>0</v>
      </c>
      <c r="L65" s="102">
        <v>72</v>
      </c>
      <c r="M65" s="48">
        <v>0</v>
      </c>
      <c r="N65" s="106">
        <v>72</v>
      </c>
      <c r="O65" s="48">
        <v>0</v>
      </c>
      <c r="P65" s="48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7">
        <v>72</v>
      </c>
      <c r="W65" s="86">
        <v>0</v>
      </c>
      <c r="X65" s="86">
        <v>0</v>
      </c>
      <c r="Y65" s="82">
        <f t="shared" si="3"/>
        <v>72</v>
      </c>
      <c r="Z65" s="82">
        <f t="shared" si="8"/>
        <v>72</v>
      </c>
    </row>
    <row r="66" spans="1:26" s="82" customFormat="1" ht="25.5" customHeight="1">
      <c r="A66" s="126" t="s">
        <v>164</v>
      </c>
      <c r="B66" s="56" t="s">
        <v>165</v>
      </c>
      <c r="C66" s="56"/>
      <c r="D66" s="56"/>
      <c r="E66" s="56">
        <v>7</v>
      </c>
      <c r="F66" s="56"/>
      <c r="G66" s="56"/>
      <c r="H66" s="151"/>
      <c r="I66" s="162">
        <v>144</v>
      </c>
      <c r="J66" s="48">
        <v>0</v>
      </c>
      <c r="K66" s="125">
        <v>0</v>
      </c>
      <c r="L66" s="102">
        <v>144</v>
      </c>
      <c r="M66" s="48">
        <v>0</v>
      </c>
      <c r="N66" s="106">
        <v>144</v>
      </c>
      <c r="O66" s="48">
        <v>0</v>
      </c>
      <c r="P66" s="48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86">
        <v>144</v>
      </c>
      <c r="X66" s="86">
        <v>0</v>
      </c>
      <c r="Y66" s="82">
        <f t="shared" si="3"/>
        <v>144</v>
      </c>
      <c r="Z66" s="82">
        <f t="shared" si="8"/>
        <v>144</v>
      </c>
    </row>
    <row r="67" spans="1:26" s="82" customFormat="1" ht="30" customHeight="1">
      <c r="A67" s="121" t="s">
        <v>157</v>
      </c>
      <c r="B67" s="122" t="s">
        <v>158</v>
      </c>
      <c r="C67" s="122">
        <v>7</v>
      </c>
      <c r="D67" s="122"/>
      <c r="E67" s="122"/>
      <c r="F67" s="122"/>
      <c r="G67" s="142"/>
      <c r="H67" s="122"/>
      <c r="I67" s="162">
        <v>6</v>
      </c>
      <c r="J67" s="48">
        <v>0</v>
      </c>
      <c r="K67" s="125">
        <v>0</v>
      </c>
      <c r="L67" s="102">
        <v>6</v>
      </c>
      <c r="M67" s="48">
        <v>0</v>
      </c>
      <c r="N67" s="48">
        <v>0</v>
      </c>
      <c r="O67" s="48">
        <v>0</v>
      </c>
      <c r="P67" s="48">
        <v>6</v>
      </c>
      <c r="Q67" s="97">
        <v>0</v>
      </c>
      <c r="R67" s="97">
        <v>0</v>
      </c>
      <c r="S67" s="97">
        <v>0</v>
      </c>
      <c r="T67" s="97">
        <v>0</v>
      </c>
      <c r="U67" s="97">
        <v>0</v>
      </c>
      <c r="V67" s="97">
        <v>0</v>
      </c>
      <c r="W67" s="86">
        <v>6</v>
      </c>
      <c r="X67" s="86">
        <v>0</v>
      </c>
      <c r="Y67" s="82">
        <f t="shared" si="3"/>
        <v>6</v>
      </c>
      <c r="Z67" s="82">
        <f t="shared" si="8"/>
        <v>6</v>
      </c>
    </row>
    <row r="68" spans="1:26" s="82" customFormat="1" ht="60" customHeight="1">
      <c r="A68" s="58" t="s">
        <v>73</v>
      </c>
      <c r="B68" s="57" t="s">
        <v>167</v>
      </c>
      <c r="C68" s="57">
        <f aca="true" t="shared" si="33" ref="C68:H68">COUNT(C69:C72)</f>
        <v>1</v>
      </c>
      <c r="D68" s="57">
        <f t="shared" si="33"/>
        <v>0</v>
      </c>
      <c r="E68" s="57">
        <f>COUNT(E69:E72)</f>
        <v>3</v>
      </c>
      <c r="F68" s="57">
        <f t="shared" si="33"/>
        <v>0</v>
      </c>
      <c r="G68" s="57">
        <f t="shared" si="33"/>
        <v>0</v>
      </c>
      <c r="H68" s="152">
        <f t="shared" si="33"/>
        <v>0</v>
      </c>
      <c r="I68" s="164">
        <f aca="true" t="shared" si="34" ref="I68:Q68">SUM(I69:I72)</f>
        <v>349</v>
      </c>
      <c r="J68" s="164">
        <f t="shared" si="34"/>
        <v>13</v>
      </c>
      <c r="K68" s="164">
        <f t="shared" si="34"/>
        <v>6</v>
      </c>
      <c r="L68" s="164">
        <f t="shared" si="34"/>
        <v>330</v>
      </c>
      <c r="M68" s="164">
        <f t="shared" si="34"/>
        <v>96</v>
      </c>
      <c r="N68" s="164">
        <f t="shared" si="34"/>
        <v>222</v>
      </c>
      <c r="O68" s="164">
        <f t="shared" si="34"/>
        <v>0</v>
      </c>
      <c r="P68" s="164">
        <f t="shared" si="34"/>
        <v>12</v>
      </c>
      <c r="Q68" s="164">
        <f t="shared" si="34"/>
        <v>0</v>
      </c>
      <c r="R68" s="164">
        <f aca="true" t="shared" si="35" ref="R68:X68">SUM(R69:R72)</f>
        <v>0</v>
      </c>
      <c r="S68" s="164">
        <f t="shared" si="35"/>
        <v>0</v>
      </c>
      <c r="T68" s="164">
        <f t="shared" si="35"/>
        <v>0</v>
      </c>
      <c r="U68" s="164">
        <f t="shared" si="35"/>
        <v>0</v>
      </c>
      <c r="V68" s="164">
        <f t="shared" si="35"/>
        <v>0</v>
      </c>
      <c r="W68" s="164">
        <f t="shared" si="35"/>
        <v>72</v>
      </c>
      <c r="X68" s="164">
        <f t="shared" si="35"/>
        <v>258</v>
      </c>
      <c r="Y68" s="82">
        <f t="shared" si="3"/>
        <v>330</v>
      </c>
      <c r="Z68" s="82">
        <f t="shared" si="8"/>
        <v>330</v>
      </c>
    </row>
    <row r="69" spans="1:26" s="82" customFormat="1" ht="41.25" customHeight="1">
      <c r="A69" s="19" t="s">
        <v>210</v>
      </c>
      <c r="B69" s="56" t="s">
        <v>173</v>
      </c>
      <c r="C69" s="56"/>
      <c r="D69" s="56"/>
      <c r="E69" s="56">
        <v>8</v>
      </c>
      <c r="F69" s="56"/>
      <c r="G69" s="56"/>
      <c r="H69" s="151"/>
      <c r="I69" s="163">
        <v>199</v>
      </c>
      <c r="J69" s="110">
        <v>13</v>
      </c>
      <c r="K69" s="110">
        <v>6</v>
      </c>
      <c r="L69" s="111">
        <f>SUM(Q69:X69)</f>
        <v>180</v>
      </c>
      <c r="M69" s="106">
        <v>96</v>
      </c>
      <c r="N69" s="112">
        <v>78</v>
      </c>
      <c r="O69" s="112">
        <v>0</v>
      </c>
      <c r="P69" s="112">
        <v>6</v>
      </c>
      <c r="Q69" s="107">
        <v>0</v>
      </c>
      <c r="R69" s="107">
        <v>0</v>
      </c>
      <c r="S69" s="107">
        <v>0</v>
      </c>
      <c r="T69" s="107">
        <v>0</v>
      </c>
      <c r="U69" s="108">
        <v>0</v>
      </c>
      <c r="V69" s="87">
        <v>0</v>
      </c>
      <c r="W69" s="86">
        <v>72</v>
      </c>
      <c r="X69" s="86">
        <v>108</v>
      </c>
      <c r="Y69" s="82">
        <f t="shared" si="3"/>
        <v>180</v>
      </c>
      <c r="Z69" s="82">
        <f t="shared" si="8"/>
        <v>180</v>
      </c>
    </row>
    <row r="70" spans="1:26" s="82" customFormat="1" ht="26.25" customHeight="1">
      <c r="A70" s="19" t="s">
        <v>168</v>
      </c>
      <c r="B70" s="56" t="s">
        <v>153</v>
      </c>
      <c r="C70" s="56"/>
      <c r="D70" s="56"/>
      <c r="E70" s="56">
        <v>8</v>
      </c>
      <c r="F70" s="56"/>
      <c r="G70" s="56"/>
      <c r="H70" s="151"/>
      <c r="I70" s="162">
        <v>72</v>
      </c>
      <c r="J70" s="115">
        <v>0</v>
      </c>
      <c r="K70" s="115">
        <v>0</v>
      </c>
      <c r="L70" s="111">
        <f>SUM(Q70:X70)</f>
        <v>72</v>
      </c>
      <c r="M70" s="106">
        <v>0</v>
      </c>
      <c r="N70" s="112">
        <v>72</v>
      </c>
      <c r="O70" s="112">
        <v>0</v>
      </c>
      <c r="P70" s="112">
        <v>0</v>
      </c>
      <c r="Q70" s="107">
        <v>0</v>
      </c>
      <c r="R70" s="107">
        <v>0</v>
      </c>
      <c r="S70" s="107">
        <v>0</v>
      </c>
      <c r="T70" s="107">
        <v>0</v>
      </c>
      <c r="U70" s="108">
        <v>0</v>
      </c>
      <c r="V70" s="87">
        <v>0</v>
      </c>
      <c r="W70" s="86">
        <v>0</v>
      </c>
      <c r="X70" s="86">
        <v>72</v>
      </c>
      <c r="Y70" s="82">
        <f t="shared" si="3"/>
        <v>72</v>
      </c>
      <c r="Z70" s="82">
        <f t="shared" si="8"/>
        <v>72</v>
      </c>
    </row>
    <row r="71" spans="1:26" s="82" customFormat="1" ht="32.25" customHeight="1">
      <c r="A71" s="19" t="s">
        <v>169</v>
      </c>
      <c r="B71" s="56" t="s">
        <v>165</v>
      </c>
      <c r="C71" s="56"/>
      <c r="D71" s="56"/>
      <c r="E71" s="56">
        <v>8</v>
      </c>
      <c r="F71" s="56"/>
      <c r="G71" s="56"/>
      <c r="H71" s="151"/>
      <c r="I71" s="162">
        <v>72</v>
      </c>
      <c r="J71" s="115">
        <v>0</v>
      </c>
      <c r="K71" s="115">
        <v>0</v>
      </c>
      <c r="L71" s="111">
        <f>SUM(Q71:X71)</f>
        <v>72</v>
      </c>
      <c r="M71" s="106">
        <v>0</v>
      </c>
      <c r="N71" s="112">
        <v>72</v>
      </c>
      <c r="O71" s="112">
        <v>0</v>
      </c>
      <c r="P71" s="112">
        <v>0</v>
      </c>
      <c r="Q71" s="107">
        <v>0</v>
      </c>
      <c r="R71" s="107">
        <v>0</v>
      </c>
      <c r="S71" s="107">
        <v>0</v>
      </c>
      <c r="T71" s="107">
        <v>0</v>
      </c>
      <c r="U71" s="108">
        <v>0</v>
      </c>
      <c r="V71" s="87">
        <v>0</v>
      </c>
      <c r="W71" s="86">
        <v>0</v>
      </c>
      <c r="X71" s="86">
        <v>72</v>
      </c>
      <c r="Y71" s="82">
        <f t="shared" si="3"/>
        <v>72</v>
      </c>
      <c r="Z71" s="82">
        <f t="shared" si="8"/>
        <v>72</v>
      </c>
    </row>
    <row r="72" spans="1:26" s="82" customFormat="1" ht="30" customHeight="1">
      <c r="A72" s="19" t="s">
        <v>170</v>
      </c>
      <c r="B72" s="122" t="s">
        <v>158</v>
      </c>
      <c r="C72" s="122">
        <v>8</v>
      </c>
      <c r="D72" s="122"/>
      <c r="E72" s="122"/>
      <c r="F72" s="122"/>
      <c r="G72" s="142"/>
      <c r="H72" s="122"/>
      <c r="I72" s="162">
        <v>6</v>
      </c>
      <c r="J72" s="110">
        <v>0</v>
      </c>
      <c r="K72" s="110">
        <v>0</v>
      </c>
      <c r="L72" s="111">
        <v>6</v>
      </c>
      <c r="M72" s="106">
        <v>0</v>
      </c>
      <c r="N72" s="112">
        <v>0</v>
      </c>
      <c r="O72" s="112">
        <v>0</v>
      </c>
      <c r="P72" s="112">
        <v>6</v>
      </c>
      <c r="Q72" s="107">
        <v>0</v>
      </c>
      <c r="R72" s="107">
        <v>0</v>
      </c>
      <c r="S72" s="107">
        <v>0</v>
      </c>
      <c r="T72" s="107">
        <v>0</v>
      </c>
      <c r="U72" s="108">
        <v>0</v>
      </c>
      <c r="V72" s="87">
        <v>0</v>
      </c>
      <c r="W72" s="86">
        <v>0</v>
      </c>
      <c r="X72" s="86">
        <v>6</v>
      </c>
      <c r="Y72" s="82">
        <f t="shared" si="3"/>
        <v>6</v>
      </c>
      <c r="Z72" s="82">
        <f t="shared" si="8"/>
        <v>6</v>
      </c>
    </row>
    <row r="73" spans="1:25" s="82" customFormat="1" ht="36" customHeight="1">
      <c r="A73" s="173" t="s">
        <v>74</v>
      </c>
      <c r="B73" s="174" t="s">
        <v>175</v>
      </c>
      <c r="C73" s="174"/>
      <c r="D73" s="174"/>
      <c r="E73" s="174"/>
      <c r="F73" s="174"/>
      <c r="G73" s="174"/>
      <c r="H73" s="175"/>
      <c r="I73" s="176">
        <v>144</v>
      </c>
      <c r="J73" s="177">
        <v>0</v>
      </c>
      <c r="K73" s="177">
        <v>0</v>
      </c>
      <c r="L73" s="178">
        <v>144</v>
      </c>
      <c r="M73" s="178">
        <v>0</v>
      </c>
      <c r="N73" s="178">
        <v>144</v>
      </c>
      <c r="O73" s="178">
        <v>0</v>
      </c>
      <c r="P73" s="178">
        <v>0</v>
      </c>
      <c r="Q73" s="179">
        <v>0</v>
      </c>
      <c r="R73" s="179">
        <v>0</v>
      </c>
      <c r="S73" s="179">
        <v>0</v>
      </c>
      <c r="T73" s="179">
        <v>0</v>
      </c>
      <c r="U73" s="180">
        <v>0</v>
      </c>
      <c r="V73" s="181">
        <v>0</v>
      </c>
      <c r="W73" s="182">
        <v>0</v>
      </c>
      <c r="X73" s="182">
        <v>144</v>
      </c>
      <c r="Y73" s="82">
        <f t="shared" si="3"/>
        <v>144</v>
      </c>
    </row>
    <row r="74" spans="1:25" s="82" customFormat="1" ht="30.75" customHeight="1">
      <c r="A74" s="59">
        <v>0</v>
      </c>
      <c r="B74" s="60" t="s">
        <v>117</v>
      </c>
      <c r="C74" s="60"/>
      <c r="D74" s="60"/>
      <c r="E74" s="60"/>
      <c r="F74" s="60"/>
      <c r="G74" s="60"/>
      <c r="H74" s="153"/>
      <c r="I74" s="113">
        <f>I10+I27+I73</f>
        <v>5724</v>
      </c>
      <c r="J74" s="113">
        <f aca="true" t="shared" si="36" ref="J74:O74">J10+J27+J73</f>
        <v>623</v>
      </c>
      <c r="K74" s="113">
        <f t="shared" si="36"/>
        <v>48</v>
      </c>
      <c r="L74" s="113">
        <f t="shared" si="36"/>
        <v>5053</v>
      </c>
      <c r="M74" s="113">
        <f t="shared" si="36"/>
        <v>2445</v>
      </c>
      <c r="N74" s="113">
        <f>N10+N27+N73</f>
        <v>2490</v>
      </c>
      <c r="O74" s="113">
        <f t="shared" si="36"/>
        <v>40</v>
      </c>
      <c r="P74" s="113">
        <f>P10+P27+P73</f>
        <v>78</v>
      </c>
      <c r="Q74" s="113">
        <f aca="true" t="shared" si="37" ref="Q74:X74">Q10+Q27+Q73</f>
        <v>601</v>
      </c>
      <c r="R74" s="113">
        <f t="shared" si="37"/>
        <v>704</v>
      </c>
      <c r="S74" s="113">
        <f t="shared" si="37"/>
        <v>566</v>
      </c>
      <c r="T74" s="113">
        <f t="shared" si="37"/>
        <v>802</v>
      </c>
      <c r="U74" s="113">
        <f t="shared" si="37"/>
        <v>592</v>
      </c>
      <c r="V74" s="113">
        <f t="shared" si="37"/>
        <v>784</v>
      </c>
      <c r="W74" s="113">
        <f t="shared" si="37"/>
        <v>540</v>
      </c>
      <c r="X74" s="113">
        <f t="shared" si="37"/>
        <v>464</v>
      </c>
      <c r="Y74" s="82">
        <f t="shared" si="3"/>
        <v>5053</v>
      </c>
    </row>
    <row r="75" spans="1:25" s="116" customFormat="1" ht="40.5" customHeight="1">
      <c r="A75" s="19" t="s">
        <v>14</v>
      </c>
      <c r="B75" s="114" t="s">
        <v>13</v>
      </c>
      <c r="C75" s="114"/>
      <c r="D75" s="114"/>
      <c r="E75" s="114"/>
      <c r="F75" s="114"/>
      <c r="G75" s="114"/>
      <c r="H75" s="154"/>
      <c r="I75" s="103">
        <v>216</v>
      </c>
      <c r="J75" s="104">
        <v>0</v>
      </c>
      <c r="K75" s="104">
        <v>0</v>
      </c>
      <c r="L75" s="103">
        <v>216</v>
      </c>
      <c r="M75" s="106">
        <v>0</v>
      </c>
      <c r="N75" s="106">
        <v>0</v>
      </c>
      <c r="O75" s="106">
        <v>0</v>
      </c>
      <c r="P75" s="106">
        <v>0</v>
      </c>
      <c r="Q75" s="107">
        <v>0</v>
      </c>
      <c r="R75" s="107">
        <v>0</v>
      </c>
      <c r="S75" s="107">
        <v>0</v>
      </c>
      <c r="T75" s="107">
        <v>0</v>
      </c>
      <c r="U75" s="108">
        <v>0</v>
      </c>
      <c r="V75" s="87">
        <v>0</v>
      </c>
      <c r="W75" s="86">
        <v>0</v>
      </c>
      <c r="X75" s="86">
        <v>216</v>
      </c>
      <c r="Y75" s="82">
        <f>SUM(Q75:X75)</f>
        <v>216</v>
      </c>
    </row>
    <row r="76" spans="1:25" s="82" customFormat="1" ht="30.75" customHeight="1">
      <c r="A76" s="19" t="s">
        <v>90</v>
      </c>
      <c r="B76" s="56" t="s">
        <v>89</v>
      </c>
      <c r="C76" s="56"/>
      <c r="D76" s="56"/>
      <c r="E76" s="56"/>
      <c r="F76" s="56"/>
      <c r="G76" s="56"/>
      <c r="H76" s="151"/>
      <c r="I76" s="103">
        <v>144</v>
      </c>
      <c r="J76" s="104">
        <v>0</v>
      </c>
      <c r="K76" s="104">
        <v>0</v>
      </c>
      <c r="L76" s="103">
        <v>144</v>
      </c>
      <c r="M76" s="106">
        <v>0</v>
      </c>
      <c r="N76" s="106">
        <v>0</v>
      </c>
      <c r="O76" s="106">
        <v>0</v>
      </c>
      <c r="P76" s="106">
        <v>0</v>
      </c>
      <c r="Q76" s="117">
        <v>0</v>
      </c>
      <c r="R76" s="117">
        <v>0</v>
      </c>
      <c r="S76" s="117">
        <v>0</v>
      </c>
      <c r="T76" s="117">
        <v>0</v>
      </c>
      <c r="U76" s="67">
        <v>0</v>
      </c>
      <c r="V76" s="118">
        <v>0</v>
      </c>
      <c r="W76" s="133">
        <v>0</v>
      </c>
      <c r="X76" s="133">
        <v>144</v>
      </c>
      <c r="Y76" s="82">
        <f>SUM(Q76:X76)</f>
        <v>144</v>
      </c>
    </row>
    <row r="77" spans="1:25" s="116" customFormat="1" ht="30.75" customHeight="1">
      <c r="A77" s="19" t="s">
        <v>204</v>
      </c>
      <c r="B77" s="56" t="s">
        <v>76</v>
      </c>
      <c r="C77" s="56"/>
      <c r="D77" s="56"/>
      <c r="E77" s="56"/>
      <c r="F77" s="56"/>
      <c r="G77" s="56"/>
      <c r="H77" s="151"/>
      <c r="I77" s="103">
        <v>36</v>
      </c>
      <c r="J77" s="104">
        <v>0</v>
      </c>
      <c r="K77" s="104">
        <v>0</v>
      </c>
      <c r="L77" s="103">
        <v>36</v>
      </c>
      <c r="M77" s="106">
        <v>0</v>
      </c>
      <c r="N77" s="106">
        <v>0</v>
      </c>
      <c r="O77" s="106">
        <v>0</v>
      </c>
      <c r="P77" s="106">
        <v>0</v>
      </c>
      <c r="Q77" s="117">
        <v>0</v>
      </c>
      <c r="R77" s="117">
        <v>0</v>
      </c>
      <c r="S77" s="117">
        <v>0</v>
      </c>
      <c r="T77" s="117">
        <v>0</v>
      </c>
      <c r="U77" s="67">
        <v>0</v>
      </c>
      <c r="V77" s="118">
        <v>0</v>
      </c>
      <c r="W77" s="133">
        <v>0</v>
      </c>
      <c r="X77" s="133">
        <v>36</v>
      </c>
      <c r="Y77" s="82">
        <f>SUM(Q77:X77)</f>
        <v>36</v>
      </c>
    </row>
    <row r="78" spans="1:25" s="131" customFormat="1" ht="30.75" customHeight="1">
      <c r="A78" s="19"/>
      <c r="B78" s="56" t="s">
        <v>176</v>
      </c>
      <c r="C78" s="56"/>
      <c r="D78" s="56"/>
      <c r="E78" s="56"/>
      <c r="F78" s="56"/>
      <c r="G78" s="56"/>
      <c r="H78" s="151"/>
      <c r="I78" s="103">
        <v>36</v>
      </c>
      <c r="J78" s="104">
        <v>0</v>
      </c>
      <c r="K78" s="104">
        <v>0</v>
      </c>
      <c r="L78" s="103">
        <v>36</v>
      </c>
      <c r="M78" s="106">
        <v>0</v>
      </c>
      <c r="N78" s="106">
        <v>0</v>
      </c>
      <c r="O78" s="106">
        <v>0</v>
      </c>
      <c r="P78" s="106">
        <v>0</v>
      </c>
      <c r="Q78" s="117">
        <v>0</v>
      </c>
      <c r="R78" s="117">
        <v>0</v>
      </c>
      <c r="S78" s="117">
        <v>0</v>
      </c>
      <c r="T78" s="117">
        <v>0</v>
      </c>
      <c r="U78" s="67">
        <v>0</v>
      </c>
      <c r="V78" s="118">
        <v>0</v>
      </c>
      <c r="W78" s="133">
        <v>0</v>
      </c>
      <c r="X78" s="133">
        <v>36</v>
      </c>
      <c r="Y78" s="82">
        <f>SUM(Q78:X78)</f>
        <v>36</v>
      </c>
    </row>
    <row r="79" spans="1:25" s="64" customFormat="1" ht="30.75" customHeight="1">
      <c r="A79" s="61"/>
      <c r="B79" s="62" t="s">
        <v>77</v>
      </c>
      <c r="C79" s="62">
        <f aca="true" t="shared" si="38" ref="C79:H79">SUM(C10+C27+C55)</f>
        <v>9</v>
      </c>
      <c r="D79" s="62">
        <f t="shared" si="38"/>
        <v>8</v>
      </c>
      <c r="E79" s="62">
        <f t="shared" si="38"/>
        <v>39</v>
      </c>
      <c r="F79" s="62">
        <f t="shared" si="38"/>
        <v>0</v>
      </c>
      <c r="G79" s="62">
        <f t="shared" si="38"/>
        <v>2</v>
      </c>
      <c r="H79" s="155">
        <f t="shared" si="38"/>
        <v>0</v>
      </c>
      <c r="I79" s="63">
        <f>SUM(I74+I75)</f>
        <v>5940</v>
      </c>
      <c r="J79" s="63">
        <f aca="true" t="shared" si="39" ref="J79:W79">SUM(J74+J75)</f>
        <v>623</v>
      </c>
      <c r="K79" s="63">
        <f t="shared" si="39"/>
        <v>48</v>
      </c>
      <c r="L79" s="63">
        <f>SUM(L74+L75)</f>
        <v>5269</v>
      </c>
      <c r="M79" s="63">
        <f t="shared" si="39"/>
        <v>2445</v>
      </c>
      <c r="N79" s="63">
        <f t="shared" si="39"/>
        <v>2490</v>
      </c>
      <c r="O79" s="63">
        <f t="shared" si="39"/>
        <v>40</v>
      </c>
      <c r="P79" s="63">
        <f t="shared" si="39"/>
        <v>78</v>
      </c>
      <c r="Q79" s="63">
        <f t="shared" si="39"/>
        <v>601</v>
      </c>
      <c r="R79" s="63">
        <f t="shared" si="39"/>
        <v>704</v>
      </c>
      <c r="S79" s="63">
        <f t="shared" si="39"/>
        <v>566</v>
      </c>
      <c r="T79" s="63">
        <f t="shared" si="39"/>
        <v>802</v>
      </c>
      <c r="U79" s="63">
        <f t="shared" si="39"/>
        <v>592</v>
      </c>
      <c r="V79" s="63">
        <f t="shared" si="39"/>
        <v>784</v>
      </c>
      <c r="W79" s="63">
        <f t="shared" si="39"/>
        <v>540</v>
      </c>
      <c r="X79" s="63">
        <f>SUM(X74+X75)</f>
        <v>680</v>
      </c>
      <c r="Y79" s="82">
        <f>SUM(Q79:X79)</f>
        <v>5269</v>
      </c>
    </row>
    <row r="80" spans="1:24" s="64" customFormat="1" ht="30.75" customHeight="1">
      <c r="A80" s="246"/>
      <c r="B80" s="247"/>
      <c r="C80" s="247"/>
      <c r="D80" s="247"/>
      <c r="E80" s="247"/>
      <c r="F80" s="247"/>
      <c r="G80" s="247"/>
      <c r="H80" s="247"/>
      <c r="I80" s="247"/>
      <c r="J80" s="248"/>
      <c r="K80" s="127"/>
      <c r="L80" s="252" t="s">
        <v>119</v>
      </c>
      <c r="M80" s="253"/>
      <c r="N80" s="70">
        <f>SUM(Q80:X80)</f>
        <v>4255</v>
      </c>
      <c r="O80" s="26"/>
      <c r="P80" s="26"/>
      <c r="Q80" s="67">
        <f>Q9</f>
        <v>601</v>
      </c>
      <c r="R80" s="67">
        <f>R9</f>
        <v>704</v>
      </c>
      <c r="S80" s="67">
        <f>S9</f>
        <v>566</v>
      </c>
      <c r="T80" s="67">
        <v>724</v>
      </c>
      <c r="U80" s="67">
        <f>U9</f>
        <v>592</v>
      </c>
      <c r="V80" s="68">
        <v>496</v>
      </c>
      <c r="W80" s="69">
        <v>396</v>
      </c>
      <c r="X80" s="69">
        <v>176</v>
      </c>
    </row>
    <row r="81" spans="1:24" ht="39.75" customHeight="1">
      <c r="A81" s="249"/>
      <c r="B81" s="250"/>
      <c r="C81" s="250"/>
      <c r="D81" s="250"/>
      <c r="E81" s="250"/>
      <c r="F81" s="250"/>
      <c r="G81" s="250"/>
      <c r="H81" s="250"/>
      <c r="I81" s="250"/>
      <c r="J81" s="251"/>
      <c r="K81" s="128"/>
      <c r="L81" s="254"/>
      <c r="M81" s="255"/>
      <c r="N81" s="65" t="s">
        <v>120</v>
      </c>
      <c r="O81" s="66">
        <f>SUM(Q81:X81)</f>
        <v>288</v>
      </c>
      <c r="P81" s="66"/>
      <c r="Q81" s="67">
        <v>0</v>
      </c>
      <c r="R81" s="67">
        <v>0</v>
      </c>
      <c r="S81" s="67">
        <v>0</v>
      </c>
      <c r="T81" s="67">
        <v>72</v>
      </c>
      <c r="U81" s="67">
        <v>0</v>
      </c>
      <c r="V81" s="68">
        <v>144</v>
      </c>
      <c r="W81" s="69">
        <v>0</v>
      </c>
      <c r="X81" s="69">
        <v>72</v>
      </c>
    </row>
    <row r="82" spans="1:24" ht="37.5" customHeight="1">
      <c r="A82" s="239" t="s">
        <v>207</v>
      </c>
      <c r="B82" s="240"/>
      <c r="C82" s="240"/>
      <c r="D82" s="240"/>
      <c r="E82" s="240"/>
      <c r="F82" s="240"/>
      <c r="G82" s="240"/>
      <c r="H82" s="240"/>
      <c r="I82" s="240"/>
      <c r="J82" s="241"/>
      <c r="K82" s="130"/>
      <c r="L82" s="237"/>
      <c r="M82" s="23" t="s">
        <v>121</v>
      </c>
      <c r="N82" s="75">
        <f>SUM(Q82:X82)</f>
        <v>360</v>
      </c>
      <c r="O82" s="22">
        <v>0</v>
      </c>
      <c r="P82" s="22"/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2">
        <v>144</v>
      </c>
      <c r="W82" s="73">
        <v>144</v>
      </c>
      <c r="X82" s="73">
        <v>72</v>
      </c>
    </row>
    <row r="83" spans="1:24" ht="33.75" customHeight="1">
      <c r="A83" s="233" t="s">
        <v>205</v>
      </c>
      <c r="B83" s="233"/>
      <c r="C83" s="233"/>
      <c r="D83" s="233"/>
      <c r="E83" s="233"/>
      <c r="F83" s="233"/>
      <c r="G83" s="233"/>
      <c r="H83" s="233"/>
      <c r="I83" s="233"/>
      <c r="J83" s="233"/>
      <c r="K83" s="129"/>
      <c r="L83" s="238"/>
      <c r="M83" s="8" t="s">
        <v>74</v>
      </c>
      <c r="N83" s="74">
        <f>SUM(Q83:X83)</f>
        <v>144</v>
      </c>
      <c r="O83" s="10">
        <v>0</v>
      </c>
      <c r="P83" s="10"/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34">
        <v>0</v>
      </c>
      <c r="W83" s="156">
        <v>0</v>
      </c>
      <c r="X83" s="156">
        <v>144</v>
      </c>
    </row>
    <row r="84" spans="1:24" ht="14.25" customHeight="1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129"/>
      <c r="L84" s="238"/>
      <c r="M84" s="8" t="s">
        <v>122</v>
      </c>
      <c r="N84" s="74">
        <f>SUM(Q84:X84)</f>
        <v>9</v>
      </c>
      <c r="O84" s="10">
        <v>0</v>
      </c>
      <c r="P84" s="10"/>
      <c r="Q84" s="28">
        <v>0</v>
      </c>
      <c r="R84" s="28">
        <v>4</v>
      </c>
      <c r="S84" s="28">
        <v>0</v>
      </c>
      <c r="T84" s="28">
        <v>2</v>
      </c>
      <c r="U84" s="28">
        <v>0</v>
      </c>
      <c r="V84" s="34">
        <v>1</v>
      </c>
      <c r="W84" s="156">
        <v>1</v>
      </c>
      <c r="X84" s="156">
        <v>1</v>
      </c>
    </row>
    <row r="85" spans="1:24" ht="30.75" customHeight="1">
      <c r="A85" s="233" t="s">
        <v>206</v>
      </c>
      <c r="B85" s="233"/>
      <c r="C85" s="233"/>
      <c r="D85" s="233"/>
      <c r="E85" s="233"/>
      <c r="F85" s="233"/>
      <c r="G85" s="233"/>
      <c r="H85" s="233"/>
      <c r="I85" s="233"/>
      <c r="J85" s="233"/>
      <c r="K85" s="129"/>
      <c r="L85" s="238"/>
      <c r="M85" s="23" t="s">
        <v>191</v>
      </c>
      <c r="N85" s="10">
        <f>SUM(Q85:X85)</f>
        <v>39</v>
      </c>
      <c r="O85" s="22">
        <v>0</v>
      </c>
      <c r="P85" s="22"/>
      <c r="Q85" s="23">
        <v>1</v>
      </c>
      <c r="R85" s="23">
        <v>8</v>
      </c>
      <c r="S85" s="23">
        <v>5</v>
      </c>
      <c r="T85" s="23">
        <v>6</v>
      </c>
      <c r="U85" s="23">
        <v>2</v>
      </c>
      <c r="V85" s="35">
        <v>6</v>
      </c>
      <c r="W85" s="157">
        <v>6</v>
      </c>
      <c r="X85" s="157">
        <v>5</v>
      </c>
    </row>
    <row r="86" spans="1:24" ht="14.25" customHeight="1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129"/>
      <c r="L86" s="238"/>
      <c r="M86" s="9" t="s">
        <v>203</v>
      </c>
      <c r="N86" s="10">
        <f>SUM(Q86:X86)</f>
        <v>8</v>
      </c>
      <c r="O86" s="10">
        <v>0</v>
      </c>
      <c r="P86" s="10"/>
      <c r="Q86" s="8">
        <v>0</v>
      </c>
      <c r="R86" s="8">
        <v>2</v>
      </c>
      <c r="S86" s="8">
        <v>1</v>
      </c>
      <c r="T86" s="8">
        <v>2</v>
      </c>
      <c r="U86" s="8">
        <v>1</v>
      </c>
      <c r="V86" s="33">
        <v>1</v>
      </c>
      <c r="W86" s="157">
        <v>1</v>
      </c>
      <c r="X86" s="157">
        <v>0</v>
      </c>
    </row>
    <row r="87" spans="1:24" ht="14.25" customHeight="1">
      <c r="A87" s="245" t="s">
        <v>91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</row>
    <row r="88" spans="1:24" ht="14.25" customHeight="1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</row>
    <row r="89" spans="23:24" ht="14.25" customHeight="1">
      <c r="W89" s="78"/>
      <c r="X89" s="78"/>
    </row>
  </sheetData>
  <sheetProtection/>
  <mergeCells count="41">
    <mergeCell ref="T4:T7"/>
    <mergeCell ref="A87:X88"/>
    <mergeCell ref="M5:M6"/>
    <mergeCell ref="O5:O6"/>
    <mergeCell ref="N5:N6"/>
    <mergeCell ref="P3:P7"/>
    <mergeCell ref="W4:W7"/>
    <mergeCell ref="A80:J81"/>
    <mergeCell ref="L80:M81"/>
    <mergeCell ref="I3:I7"/>
    <mergeCell ref="J3:J7"/>
    <mergeCell ref="A85:J86"/>
    <mergeCell ref="U4:U7"/>
    <mergeCell ref="B1:B7"/>
    <mergeCell ref="R4:R7"/>
    <mergeCell ref="L82:L86"/>
    <mergeCell ref="A82:J82"/>
    <mergeCell ref="L3:O3"/>
    <mergeCell ref="E3:E7"/>
    <mergeCell ref="K3:K7"/>
    <mergeCell ref="D3:D7"/>
    <mergeCell ref="V4:V7"/>
    <mergeCell ref="X4:X7"/>
    <mergeCell ref="G3:G7"/>
    <mergeCell ref="S2:T2"/>
    <mergeCell ref="A83:J84"/>
    <mergeCell ref="Q4:Q7"/>
    <mergeCell ref="L4:L7"/>
    <mergeCell ref="A1:A7"/>
    <mergeCell ref="F3:F7"/>
    <mergeCell ref="C1:H2"/>
    <mergeCell ref="C3:C7"/>
    <mergeCell ref="H3:H7"/>
    <mergeCell ref="Q1:X1"/>
    <mergeCell ref="A9:B9"/>
    <mergeCell ref="Q2:R2"/>
    <mergeCell ref="M4:O4"/>
    <mergeCell ref="I1:P2"/>
    <mergeCell ref="U2:V2"/>
    <mergeCell ref="W2:X2"/>
    <mergeCell ref="S4:S7"/>
  </mergeCells>
  <printOptions/>
  <pageMargins left="0.7480314960629921" right="0.7480314960629921" top="0.984251968503937" bottom="0.984251968503937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USER</cp:lastModifiedBy>
  <cp:lastPrinted>2021-08-09T02:18:01Z</cp:lastPrinted>
  <dcterms:created xsi:type="dcterms:W3CDTF">2011-05-05T04:03:53Z</dcterms:created>
  <dcterms:modified xsi:type="dcterms:W3CDTF">2021-08-09T04:15:25Z</dcterms:modified>
  <cp:category/>
  <cp:version/>
  <cp:contentType/>
  <cp:contentStatus/>
</cp:coreProperties>
</file>