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6" windowHeight="11760" tabRatio="750" activeTab="3"/>
  </bookViews>
  <sheets>
    <sheet name="Титул" sheetId="1" r:id="rId1"/>
    <sheet name="План." sheetId="2" r:id="rId2"/>
    <sheet name="Start" sheetId="3" state="hidden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<sst xmlns="http://schemas.openxmlformats.org/spreadsheetml/2006/main" count="438" uniqueCount="228">
  <si>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</si>
  <si>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</si>
  <si>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</si>
  <si>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</si>
  <si>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</si>
  <si>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</si>
  <si>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</si>
  <si>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</si>
  <si>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</si>
  <si>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Математика</t>
  </si>
  <si>
    <t>Индекс</t>
  </si>
  <si>
    <t>Самостоятельная</t>
  </si>
  <si>
    <t>Производственная практика</t>
  </si>
  <si>
    <t>Учебная практика</t>
  </si>
  <si>
    <t>Утверждаю</t>
  </si>
  <si>
    <t>директор</t>
  </si>
  <si>
    <t xml:space="preserve">                                                                                               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</si>
  <si>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</si>
  <si>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</si>
  <si>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</si>
  <si>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</si>
  <si>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</si>
  <si>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</si>
  <si>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</si>
  <si>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</si>
  <si>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</si>
  <si>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</si>
  <si>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</si>
  <si>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</si>
  <si>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</si>
  <si>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</si>
  <si>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</si>
  <si>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</si>
  <si>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</si>
  <si>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</si>
  <si>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</si>
  <si>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</si>
  <si>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</si>
  <si>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</si>
  <si>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</si>
  <si>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</si>
  <si>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</si>
  <si>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</si>
  <si>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</si>
  <si>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</si>
  <si>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</si>
  <si>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</si>
  <si>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</si>
  <si>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</si>
  <si>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</si>
  <si>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</si>
  <si>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</si>
  <si>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</si>
  <si>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</si>
  <si>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</si>
  <si>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</si>
  <si>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</si>
  <si>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</si>
  <si>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</si>
  <si>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ОП.00</t>
  </si>
  <si>
    <t>МДК 02.01</t>
  </si>
  <si>
    <t>МДК 03.01</t>
  </si>
  <si>
    <t>МДК 04.01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</si>
  <si>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</si>
  <si>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</si>
  <si>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</si>
  <si>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</si>
  <si>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</si>
  <si>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</si>
  <si>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ОД .00</t>
  </si>
  <si>
    <t>МДК 02.02</t>
  </si>
  <si>
    <t>МДК 05.01</t>
  </si>
  <si>
    <t xml:space="preserve">Распределение обязательной нагрузки по курсам и семестрам 
(час семестр)
</t>
  </si>
  <si>
    <t>23  недели</t>
  </si>
  <si>
    <t>Нагрузка во взоимодействии с преподователями</t>
  </si>
  <si>
    <t>Всего  учебных занятий</t>
  </si>
  <si>
    <t>Формы прмежуточной аттестации</t>
  </si>
  <si>
    <t>Максимальная учебная нагрузка</t>
  </si>
  <si>
    <t>в том чесле</t>
  </si>
  <si>
    <t>Лекции</t>
  </si>
  <si>
    <t>ЛПЗ, Включая семинары</t>
  </si>
  <si>
    <t>дз</t>
  </si>
  <si>
    <t>оуд.07</t>
  </si>
  <si>
    <t>ОУД.08</t>
  </si>
  <si>
    <t>Физика</t>
  </si>
  <si>
    <t>Химия</t>
  </si>
  <si>
    <t>Биология</t>
  </si>
  <si>
    <t>икр</t>
  </si>
  <si>
    <t>П-00</t>
  </si>
  <si>
    <t>дз,э</t>
  </si>
  <si>
    <t>Всего часов обучения</t>
  </si>
  <si>
    <t>кр.э</t>
  </si>
  <si>
    <t>кр</t>
  </si>
  <si>
    <t>ОУД.11</t>
  </si>
  <si>
    <t>ОУД.П.</t>
  </si>
  <si>
    <t>ОУД.15</t>
  </si>
  <si>
    <t>Стандартизация и метрология</t>
  </si>
  <si>
    <t>Финансовая грамотность</t>
  </si>
  <si>
    <t>Профессиональные модули</t>
  </si>
  <si>
    <t>МДК 01.01</t>
  </si>
  <si>
    <t>УП 01</t>
  </si>
  <si>
    <t>Технология приготовления теста для мучных кондитерских изделий</t>
  </si>
  <si>
    <t>УП 02.01</t>
  </si>
  <si>
    <t>УП 02.02</t>
  </si>
  <si>
    <t>УП 03.01</t>
  </si>
  <si>
    <t>МДК 03.02</t>
  </si>
  <si>
    <t>Технологии разделки мучных кондитерских изделий</t>
  </si>
  <si>
    <t>УП 03.02</t>
  </si>
  <si>
    <t>ПП 02</t>
  </si>
  <si>
    <t>ПП 03</t>
  </si>
  <si>
    <t>МДК 04.02</t>
  </si>
  <si>
    <t>Технологии приготовления выпечных полуфабрикатов и отделки мучных кондитерских изделий</t>
  </si>
  <si>
    <t>УП 04.01</t>
  </si>
  <si>
    <t>УП 04.02</t>
  </si>
  <si>
    <t>ПП 04</t>
  </si>
  <si>
    <t>Технология упаковки и укладки готовой продукции</t>
  </si>
  <si>
    <t>УП 05.01</t>
  </si>
  <si>
    <t>ПП 05</t>
  </si>
  <si>
    <t>Дополнительные учебные предметы</t>
  </si>
  <si>
    <t>ОП</t>
  </si>
  <si>
    <t>Общепрофессиональный цикл</t>
  </si>
  <si>
    <t>ОПД 01</t>
  </si>
  <si>
    <t>Основы микробиологии, санитарии и гигиены в пищевом производстве</t>
  </si>
  <si>
    <t>ОПД 02</t>
  </si>
  <si>
    <t>ОПД 03</t>
  </si>
  <si>
    <t>Обязательное обучение</t>
  </si>
  <si>
    <t>Общеобразовательная подготовка</t>
  </si>
  <si>
    <t>Наименование циклов, разделов,
дисциплин, профессиональных модулей, МДК, практик</t>
  </si>
  <si>
    <t>Профессиональная подготовка</t>
  </si>
  <si>
    <t>Обществознание (вкл.экономику и право)</t>
  </si>
  <si>
    <t>ПМ 01</t>
  </si>
  <si>
    <t xml:space="preserve">Размножение и выращивание дрожжей      </t>
  </si>
  <si>
    <t>ПМ 02</t>
  </si>
  <si>
    <t>Приготовление теста</t>
  </si>
  <si>
    <t>ПМ 03</t>
  </si>
  <si>
    <t>Разделка теста</t>
  </si>
  <si>
    <t>Технологии деления теста, формирование тестовых заготовок</t>
  </si>
  <si>
    <t>ПМ 04</t>
  </si>
  <si>
    <t>ПМ 05</t>
  </si>
  <si>
    <t>Укладка и упаковка готовой продукции</t>
  </si>
  <si>
    <t>22 недели</t>
  </si>
  <si>
    <t>ФК.00</t>
  </si>
  <si>
    <t xml:space="preserve">всего </t>
  </si>
  <si>
    <t>экзамен</t>
  </si>
  <si>
    <t>дифференцированных зачетов</t>
  </si>
  <si>
    <t>квалификационный экзамен</t>
  </si>
  <si>
    <t>государственный экзамен</t>
  </si>
  <si>
    <t>Индивидуальный проект</t>
  </si>
  <si>
    <t>Поведение на рынке труда</t>
  </si>
  <si>
    <t>Государственная итоговая аттестация (2 недели)</t>
  </si>
  <si>
    <t>Консультации на учебную группу из расчета 4 часа на одного студента в год (всего 240 часов)</t>
  </si>
  <si>
    <t>Учебная практика (15 недель)</t>
  </si>
  <si>
    <t>Производственная практика (24 недели)</t>
  </si>
  <si>
    <t xml:space="preserve"> «Пекарь» </t>
  </si>
  <si>
    <t>Пекарь, кондитер</t>
  </si>
  <si>
    <t>2 г 10м</t>
  </si>
  <si>
    <t>естественнонаучный</t>
  </si>
  <si>
    <t>кр,э</t>
  </si>
  <si>
    <t>Безопасность жизнидеятельности</t>
  </si>
  <si>
    <t>Экономические и правовые основы производственной деятельности</t>
  </si>
  <si>
    <t>Технологии производства дрожжей</t>
  </si>
  <si>
    <t>Технология приготовления теста для хлебобулочных изделий</t>
  </si>
  <si>
    <t>Термическая обработка теста и отделка поверхности хебобулочных изделий</t>
  </si>
  <si>
    <t>Технологии выпекания хлеба, хлебобулочных, бараночных изделий и сушки</t>
  </si>
  <si>
    <t>Учебная нагрузка обучающихся (час)</t>
  </si>
  <si>
    <t>УД.01</t>
  </si>
  <si>
    <t>УД.02</t>
  </si>
  <si>
    <t>УД.03</t>
  </si>
  <si>
    <t>УД,04</t>
  </si>
  <si>
    <t>22недели</t>
  </si>
  <si>
    <t>ПА.00</t>
  </si>
  <si>
    <t>Промежуточная аттестация (ООП)-  1 неделя</t>
  </si>
  <si>
    <t>Промежуточная аттестация (ППКРС)-2 недели</t>
  </si>
  <si>
    <t>ГИА.00</t>
  </si>
  <si>
    <t>Факультативные предметы "Спец. рисование и лепка"</t>
  </si>
  <si>
    <t>Консультации</t>
  </si>
  <si>
    <t>Дисциплины и МДК (68 недель)</t>
  </si>
  <si>
    <t xml:space="preserve">2022-2025 учебный год
основной профессиональной образовательной программы среднего профессионального образования
</t>
  </si>
  <si>
    <t>Формы промежуточной аттестации</t>
  </si>
  <si>
    <t>ВСЕГО за 1 курс</t>
  </si>
  <si>
    <t>ВСЕГО за 2 курс</t>
  </si>
  <si>
    <t>ВСЕГО за 3 курс</t>
  </si>
  <si>
    <t>Зачёты</t>
  </si>
  <si>
    <t>Экзамены</t>
  </si>
  <si>
    <t>По учебным дисциплинам и МДК</t>
  </si>
  <si>
    <t>Практики</t>
  </si>
  <si>
    <t>Промежуточная аттестация</t>
  </si>
  <si>
    <t>25 недели</t>
  </si>
  <si>
    <t>24 недели</t>
  </si>
  <si>
    <t xml:space="preserve">Теоретического обучения </t>
  </si>
  <si>
    <t>Лаб. и практ. Занятий</t>
  </si>
  <si>
    <t>э</t>
  </si>
  <si>
    <t>ОУД.07</t>
  </si>
  <si>
    <t>ПП</t>
  </si>
  <si>
    <t>Основы финансовой грамотности</t>
  </si>
  <si>
    <t>Общепрофессиональный учебный  цикл</t>
  </si>
  <si>
    <t>ОП.01</t>
  </si>
  <si>
    <t>ОП.02</t>
  </si>
  <si>
    <t>ОП.03</t>
  </si>
  <si>
    <t>ПМ.00</t>
  </si>
  <si>
    <t>Э/К</t>
  </si>
  <si>
    <t>УП  01</t>
  </si>
  <si>
    <t>Учебная практика по МДК 01.01</t>
  </si>
  <si>
    <t>УП  02.01</t>
  </si>
  <si>
    <t>Учебная практика по МДК 02.01</t>
  </si>
  <si>
    <t>УП  02.02</t>
  </si>
  <si>
    <t>Учебная практика по МДК 02.02</t>
  </si>
  <si>
    <t>Учебная практика по МДК 03.01</t>
  </si>
  <si>
    <t>Учебная практика по МДК 03.02</t>
  </si>
  <si>
    <t>Учебная практика по МДК 04.01</t>
  </si>
  <si>
    <t>Учебная практика по МДК 04.02</t>
  </si>
  <si>
    <t>УП 05</t>
  </si>
  <si>
    <t>Учебная практика по МДК 05.01</t>
  </si>
  <si>
    <t>Итого обязательного обучения</t>
  </si>
  <si>
    <t xml:space="preserve">Общеобразовательный цикл </t>
  </si>
  <si>
    <t>Профильные образовательные дисциплины</t>
  </si>
  <si>
    <t>УД.В.01</t>
  </si>
  <si>
    <t>УД.В.02</t>
  </si>
  <si>
    <t>УД.В.03</t>
  </si>
  <si>
    <t>УД.В.04</t>
  </si>
  <si>
    <t>Дополнительные образовательные дисциплины</t>
  </si>
  <si>
    <t>Профессиональный цикл</t>
  </si>
  <si>
    <t>Экзамен</t>
  </si>
  <si>
    <t>Всего обязательное обучение</t>
  </si>
  <si>
    <t xml:space="preserve">17 недели </t>
  </si>
  <si>
    <t xml:space="preserve">24  недели </t>
  </si>
  <si>
    <t>Государственная итоговая аттестация- демонстрационный экзамен</t>
  </si>
  <si>
    <t xml:space="preserve">Промежуточная аттестация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</si>
</sst>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#,###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"/>
    <numFmt numFmtId="189" formatCode="0.000"/>
    <numFmt numFmtId="190" formatCode="0.0000"/>
  </numFmts>
  <fonts count="59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5">
      <alignment/>
      <protection/>
    </xf>
    <xf numFmtId="0" fontId="0" fillId="32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2" borderId="0" xfId="55" applyFont="1" applyFill="1" applyBorder="1" applyAlignment="1" applyProtection="1">
      <alignment horizontal="center" vertical="center"/>
      <protection locked="0"/>
    </xf>
    <xf numFmtId="0" fontId="3" fillId="32" borderId="0" xfId="55" applyFont="1" applyFill="1" applyBorder="1" applyAlignment="1" applyProtection="1">
      <alignment horizontal="left" vertical="center"/>
      <protection locked="0"/>
    </xf>
    <xf numFmtId="0" fontId="3" fillId="32" borderId="0" xfId="55" applyFont="1" applyFill="1" applyBorder="1" applyAlignment="1" applyProtection="1">
      <alignment horizontal="left" vertical="top"/>
      <protection locked="0"/>
    </xf>
    <xf numFmtId="0" fontId="0" fillId="4" borderId="0" xfId="55" applyFill="1">
      <alignment/>
      <protection/>
    </xf>
    <xf numFmtId="0" fontId="0" fillId="0" borderId="10" xfId="55" applyBorder="1">
      <alignment/>
      <protection/>
    </xf>
    <xf numFmtId="0" fontId="0" fillId="0" borderId="0" xfId="55" applyAlignment="1">
      <alignment wrapText="1"/>
      <protection/>
    </xf>
    <xf numFmtId="0" fontId="11" fillId="32" borderId="10" xfId="55" applyFont="1" applyFill="1" applyBorder="1" applyAlignment="1" applyProtection="1">
      <alignment horizontal="center" vertical="center"/>
      <protection locked="0"/>
    </xf>
    <xf numFmtId="0" fontId="11" fillId="33" borderId="10" xfId="55" applyFont="1" applyFill="1" applyBorder="1" applyAlignment="1" applyProtection="1">
      <alignment horizontal="center" vertical="center" textRotation="90"/>
      <protection locked="0"/>
    </xf>
    <xf numFmtId="0" fontId="11" fillId="32" borderId="11" xfId="55" applyFont="1" applyFill="1" applyBorder="1" applyAlignment="1" applyProtection="1">
      <alignment horizontal="center" vertical="center"/>
      <protection locked="0"/>
    </xf>
    <xf numFmtId="0" fontId="11" fillId="32" borderId="12" xfId="55" applyFont="1" applyFill="1" applyBorder="1" applyAlignment="1" applyProtection="1">
      <alignment horizontal="center" vertical="center"/>
      <protection locked="0"/>
    </xf>
    <xf numFmtId="0" fontId="11" fillId="32" borderId="13" xfId="55" applyFont="1" applyFill="1" applyBorder="1" applyAlignment="1" applyProtection="1">
      <alignment horizontal="center" vertical="center"/>
      <protection locked="0"/>
    </xf>
    <xf numFmtId="0" fontId="11" fillId="33" borderId="11" xfId="55" applyFont="1" applyFill="1" applyBorder="1" applyAlignment="1" applyProtection="1">
      <alignment horizontal="center" vertical="center"/>
      <protection locked="0"/>
    </xf>
    <xf numFmtId="0" fontId="11" fillId="33" borderId="10" xfId="55" applyFont="1" applyFill="1" applyBorder="1" applyAlignment="1" applyProtection="1">
      <alignment horizontal="center" vertical="center"/>
      <protection locked="0"/>
    </xf>
    <xf numFmtId="0" fontId="11" fillId="34" borderId="10" xfId="55" applyNumberFormat="1" applyFont="1" applyFill="1" applyBorder="1" applyAlignment="1" applyProtection="1">
      <alignment horizontal="center" vertical="center"/>
      <protection locked="0"/>
    </xf>
    <xf numFmtId="0" fontId="13" fillId="34" borderId="14" xfId="55" applyNumberFormat="1" applyFont="1" applyFill="1" applyBorder="1" applyAlignment="1" applyProtection="1">
      <alignment horizontal="center" vertical="center"/>
      <protection locked="0"/>
    </xf>
    <xf numFmtId="0" fontId="12" fillId="35" borderId="10" xfId="55" applyNumberFormat="1" applyFont="1" applyFill="1" applyBorder="1" applyAlignment="1" applyProtection="1">
      <alignment horizontal="center" vertical="center"/>
      <protection locked="0"/>
    </xf>
    <xf numFmtId="0" fontId="12" fillId="35" borderId="15" xfId="55" applyNumberFormat="1" applyFont="1" applyFill="1" applyBorder="1" applyAlignment="1">
      <alignment horizontal="left" vertical="center" wrapText="1"/>
      <protection/>
    </xf>
    <xf numFmtId="0" fontId="11" fillId="35" borderId="10" xfId="55" applyNumberFormat="1" applyFont="1" applyFill="1" applyBorder="1" applyAlignment="1" applyProtection="1">
      <alignment horizontal="center" vertical="center"/>
      <protection locked="0"/>
    </xf>
    <xf numFmtId="0" fontId="14" fillId="35" borderId="10" xfId="55" applyNumberFormat="1" applyFont="1" applyFill="1" applyBorder="1" applyAlignment="1" applyProtection="1">
      <alignment horizontal="center" vertical="center"/>
      <protection locked="0"/>
    </xf>
    <xf numFmtId="0" fontId="15" fillId="36" borderId="10" xfId="55" applyNumberFormat="1" applyFont="1" applyFill="1" applyBorder="1" applyAlignment="1" applyProtection="1">
      <alignment horizontal="center" vertical="center"/>
      <protection locked="0"/>
    </xf>
    <xf numFmtId="0" fontId="12" fillId="36" borderId="15" xfId="55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55" applyNumberFormat="1" applyFont="1" applyFill="1" applyBorder="1" applyAlignment="1" applyProtection="1">
      <alignment horizontal="center" vertical="center"/>
      <protection locked="0"/>
    </xf>
    <xf numFmtId="0" fontId="12" fillId="36" borderId="14" xfId="55" applyNumberFormat="1" applyFont="1" applyFill="1" applyBorder="1" applyAlignment="1" applyProtection="1">
      <alignment horizontal="center" vertical="center"/>
      <protection locked="0"/>
    </xf>
    <xf numFmtId="0" fontId="15" fillId="32" borderId="10" xfId="55" applyNumberFormat="1" applyFont="1" applyFill="1" applyBorder="1" applyAlignment="1" applyProtection="1">
      <alignment horizontal="center" vertical="center"/>
      <protection locked="0"/>
    </xf>
    <xf numFmtId="0" fontId="15" fillId="32" borderId="15" xfId="55" applyNumberFormat="1" applyFont="1" applyFill="1" applyBorder="1" applyAlignment="1" applyProtection="1">
      <alignment horizontal="left" vertical="center" wrapText="1"/>
      <protection locked="0"/>
    </xf>
    <xf numFmtId="0" fontId="11" fillId="32" borderId="10" xfId="55" applyNumberFormat="1" applyFont="1" applyFill="1" applyBorder="1" applyAlignment="1" applyProtection="1">
      <alignment horizontal="center" vertical="center"/>
      <protection locked="0"/>
    </xf>
    <xf numFmtId="0" fontId="11" fillId="32" borderId="10" xfId="55" applyNumberFormat="1" applyFont="1" applyFill="1" applyBorder="1" applyAlignment="1">
      <alignment horizontal="center" vertical="center"/>
      <protection/>
    </xf>
    <xf numFmtId="0" fontId="12" fillId="37" borderId="10" xfId="55" applyNumberFormat="1" applyFont="1" applyFill="1" applyBorder="1" applyAlignment="1" applyProtection="1">
      <alignment horizontal="center" vertical="center"/>
      <protection locked="0"/>
    </xf>
    <xf numFmtId="0" fontId="12" fillId="37" borderId="15" xfId="55" applyNumberFormat="1" applyFont="1" applyFill="1" applyBorder="1" applyAlignment="1" applyProtection="1">
      <alignment horizontal="left" vertical="center" wrapText="1"/>
      <protection locked="0"/>
    </xf>
    <xf numFmtId="0" fontId="11" fillId="37" borderId="10" xfId="55" applyNumberFormat="1" applyFont="1" applyFill="1" applyBorder="1" applyAlignment="1" applyProtection="1">
      <alignment horizontal="center" vertical="center"/>
      <protection locked="0"/>
    </xf>
    <xf numFmtId="0" fontId="12" fillId="37" borderId="10" xfId="55" applyFont="1" applyFill="1" applyBorder="1" applyAlignment="1">
      <alignment horizontal="center" vertical="center"/>
      <protection/>
    </xf>
    <xf numFmtId="0" fontId="12" fillId="37" borderId="15" xfId="55" applyFont="1" applyFill="1" applyBorder="1" applyAlignment="1">
      <alignment horizontal="left" vertical="center" wrapText="1"/>
      <protection/>
    </xf>
    <xf numFmtId="0" fontId="15" fillId="32" borderId="10" xfId="55" applyFont="1" applyFill="1" applyBorder="1" applyAlignment="1">
      <alignment horizontal="center" vertical="center"/>
      <protection/>
    </xf>
    <xf numFmtId="0" fontId="11" fillId="32" borderId="10" xfId="55" applyFont="1" applyFill="1" applyBorder="1" applyAlignment="1">
      <alignment horizontal="center" vertical="center"/>
      <protection/>
    </xf>
    <xf numFmtId="0" fontId="15" fillId="32" borderId="15" xfId="55" applyFont="1" applyFill="1" applyBorder="1" applyAlignment="1">
      <alignment horizontal="left" vertical="center" wrapText="1"/>
      <protection/>
    </xf>
    <xf numFmtId="0" fontId="15" fillId="32" borderId="10" xfId="55" applyNumberFormat="1" applyFont="1" applyFill="1" applyBorder="1" applyAlignment="1">
      <alignment horizontal="center" vertical="center"/>
      <protection/>
    </xf>
    <xf numFmtId="0" fontId="15" fillId="38" borderId="13" xfId="0" applyFont="1" applyFill="1" applyBorder="1" applyAlignment="1">
      <alignment horizontal="center" vertical="center"/>
    </xf>
    <xf numFmtId="16" fontId="15" fillId="38" borderId="10" xfId="0" applyNumberFormat="1" applyFont="1" applyFill="1" applyBorder="1" applyAlignment="1">
      <alignment/>
    </xf>
    <xf numFmtId="0" fontId="15" fillId="32" borderId="16" xfId="55" applyNumberFormat="1" applyFont="1" applyFill="1" applyBorder="1" applyAlignment="1">
      <alignment vertical="center" wrapText="1"/>
      <protection/>
    </xf>
    <xf numFmtId="16" fontId="15" fillId="32" borderId="10" xfId="55" applyNumberFormat="1" applyFont="1" applyFill="1" applyBorder="1" applyAlignment="1">
      <alignment horizontal="center" vertical="center" wrapText="1"/>
      <protection/>
    </xf>
    <xf numFmtId="0" fontId="11" fillId="4" borderId="10" xfId="55" applyFont="1" applyFill="1" applyBorder="1" applyAlignment="1">
      <alignment horizontal="center" vertical="center" textRotation="90"/>
      <protection/>
    </xf>
    <xf numFmtId="0" fontId="11" fillId="4" borderId="10" xfId="55" applyFont="1" applyFill="1" applyBorder="1">
      <alignment/>
      <protection/>
    </xf>
    <xf numFmtId="16" fontId="15" fillId="38" borderId="0" xfId="0" applyNumberFormat="1" applyFont="1" applyFill="1" applyBorder="1" applyAlignment="1">
      <alignment/>
    </xf>
    <xf numFmtId="0" fontId="15" fillId="0" borderId="10" xfId="55" applyNumberFormat="1" applyFont="1" applyFill="1" applyBorder="1" applyAlignment="1" applyProtection="1">
      <alignment horizontal="center" vertical="center"/>
      <protection locked="0"/>
    </xf>
    <xf numFmtId="0" fontId="15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5" applyNumberFormat="1" applyFont="1" applyFill="1" applyBorder="1" applyAlignment="1">
      <alignment horizontal="center" vertical="center"/>
      <protection/>
    </xf>
    <xf numFmtId="0" fontId="11" fillId="0" borderId="10" xfId="55" applyNumberFormat="1" applyFont="1" applyFill="1" applyBorder="1" applyAlignment="1">
      <alignment horizontal="center" vertical="center"/>
      <protection/>
    </xf>
    <xf numFmtId="0" fontId="12" fillId="37" borderId="14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1" xfId="55" applyNumberFormat="1" applyFont="1" applyFill="1" applyBorder="1" applyAlignment="1" applyProtection="1">
      <alignment horizontal="center" vertical="center"/>
      <protection locked="0"/>
    </xf>
    <xf numFmtId="0" fontId="11" fillId="0" borderId="11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center" vertical="center"/>
      <protection/>
    </xf>
    <xf numFmtId="0" fontId="12" fillId="39" borderId="10" xfId="55" applyNumberFormat="1" applyFont="1" applyFill="1" applyBorder="1" applyAlignment="1">
      <alignment horizontal="center" vertical="center"/>
      <protection/>
    </xf>
    <xf numFmtId="0" fontId="12" fillId="39" borderId="16" xfId="55" applyNumberFormat="1" applyFont="1" applyFill="1" applyBorder="1" applyAlignment="1">
      <alignment vertical="center" wrapText="1"/>
      <protection/>
    </xf>
    <xf numFmtId="0" fontId="14" fillId="39" borderId="10" xfId="55" applyNumberFormat="1" applyFont="1" applyFill="1" applyBorder="1" applyAlignment="1">
      <alignment horizontal="center" vertical="center"/>
      <protection/>
    </xf>
    <xf numFmtId="0" fontId="14" fillId="39" borderId="17" xfId="55" applyNumberFormat="1" applyFont="1" applyFill="1" applyBorder="1" applyAlignment="1">
      <alignment horizontal="center" vertical="center" wrapText="1"/>
      <protection/>
    </xf>
    <xf numFmtId="0" fontId="15" fillId="0" borderId="16" xfId="55" applyNumberFormat="1" applyFont="1" applyFill="1" applyBorder="1" applyAlignment="1">
      <alignment vertical="center" wrapText="1"/>
      <protection/>
    </xf>
    <xf numFmtId="0" fontId="11" fillId="0" borderId="10" xfId="55" applyNumberFormat="1" applyFont="1" applyFill="1" applyBorder="1" applyAlignment="1">
      <alignment vertical="center"/>
      <protection/>
    </xf>
    <xf numFmtId="0" fontId="11" fillId="0" borderId="17" xfId="55" applyNumberFormat="1" applyFont="1" applyFill="1" applyBorder="1" applyAlignment="1">
      <alignment vertical="center" wrapText="1"/>
      <protection/>
    </xf>
    <xf numFmtId="0" fontId="11" fillId="0" borderId="18" xfId="55" applyNumberFormat="1" applyFont="1" applyFill="1" applyBorder="1" applyAlignment="1">
      <alignment horizontal="center" vertical="center"/>
      <protection/>
    </xf>
    <xf numFmtId="0" fontId="11" fillId="0" borderId="18" xfId="55" applyNumberFormat="1" applyFont="1" applyFill="1" applyBorder="1" applyAlignment="1">
      <alignment horizontal="center" vertical="center" wrapText="1"/>
      <protection/>
    </xf>
    <xf numFmtId="0" fontId="11" fillId="0" borderId="10" xfId="55" applyNumberFormat="1" applyFont="1" applyFill="1" applyBorder="1" applyAlignment="1">
      <alignment horizontal="center" vertical="center" wrapText="1"/>
      <protection/>
    </xf>
    <xf numFmtId="0" fontId="11" fillId="0" borderId="17" xfId="55" applyNumberFormat="1" applyFont="1" applyFill="1" applyBorder="1" applyAlignment="1">
      <alignment horizontal="center" vertical="center" wrapText="1"/>
      <protection/>
    </xf>
    <xf numFmtId="0" fontId="12" fillId="37" borderId="14" xfId="55" applyFont="1" applyFill="1" applyBorder="1" applyAlignment="1">
      <alignment horizontal="center" vertical="center"/>
      <protection/>
    </xf>
    <xf numFmtId="0" fontId="11" fillId="0" borderId="14" xfId="55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>
      <alignment horizontal="center" vertical="center"/>
      <protection/>
    </xf>
    <xf numFmtId="0" fontId="12" fillId="33" borderId="15" xfId="55" applyFont="1" applyFill="1" applyBorder="1" applyAlignment="1">
      <alignment horizontal="left" vertical="center" wrapText="1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4" borderId="14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5" fillId="0" borderId="15" xfId="55" applyFont="1" applyFill="1" applyBorder="1" applyAlignment="1">
      <alignment horizontal="left" vertical="center" wrapText="1"/>
      <protection/>
    </xf>
    <xf numFmtId="0" fontId="14" fillId="33" borderId="14" xfId="55" applyFont="1" applyFill="1" applyBorder="1" applyAlignment="1">
      <alignment horizontal="center" vertical="center"/>
      <protection/>
    </xf>
    <xf numFmtId="0" fontId="12" fillId="33" borderId="16" xfId="55" applyNumberFormat="1" applyFont="1" applyFill="1" applyBorder="1" applyAlignment="1">
      <alignment vertical="center" wrapText="1"/>
      <protection/>
    </xf>
    <xf numFmtId="16" fontId="12" fillId="4" borderId="10" xfId="0" applyNumberFormat="1" applyFont="1" applyFill="1" applyBorder="1" applyAlignment="1">
      <alignment/>
    </xf>
    <xf numFmtId="0" fontId="14" fillId="33" borderId="10" xfId="55" applyNumberFormat="1" applyFont="1" applyFill="1" applyBorder="1" applyAlignment="1">
      <alignment horizontal="center" vertical="center"/>
      <protection/>
    </xf>
    <xf numFmtId="0" fontId="14" fillId="33" borderId="17" xfId="55" applyNumberFormat="1" applyFont="1" applyFill="1" applyBorder="1" applyAlignment="1">
      <alignment horizontal="center" vertical="center" wrapText="1"/>
      <protection/>
    </xf>
    <xf numFmtId="0" fontId="15" fillId="0" borderId="15" xfId="55" applyNumberFormat="1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/>
      <protection/>
    </xf>
    <xf numFmtId="0" fontId="12" fillId="35" borderId="15" xfId="55" applyNumberFormat="1" applyFont="1" applyFill="1" applyBorder="1" applyAlignment="1" applyProtection="1">
      <alignment horizontal="left" vertical="center" wrapText="1"/>
      <protection locked="0"/>
    </xf>
    <xf numFmtId="0" fontId="12" fillId="35" borderId="14" xfId="55" applyNumberFormat="1" applyFont="1" applyFill="1" applyBorder="1" applyAlignment="1">
      <alignment horizontal="center" vertical="center"/>
      <protection/>
    </xf>
    <xf numFmtId="0" fontId="14" fillId="0" borderId="18" xfId="55" applyNumberFormat="1" applyFont="1" applyFill="1" applyBorder="1" applyAlignment="1">
      <alignment horizontal="center" vertical="center"/>
      <protection/>
    </xf>
    <xf numFmtId="0" fontId="14" fillId="35" borderId="14" xfId="55" applyNumberFormat="1" applyFont="1" applyFill="1" applyBorder="1" applyAlignment="1">
      <alignment horizontal="center" vertical="center"/>
      <protection/>
    </xf>
    <xf numFmtId="0" fontId="11" fillId="0" borderId="17" xfId="55" applyNumberFormat="1" applyFont="1" applyFill="1" applyBorder="1" applyAlignment="1">
      <alignment horizontal="center" vertical="center"/>
      <protection/>
    </xf>
    <xf numFmtId="0" fontId="11" fillId="0" borderId="17" xfId="55" applyNumberFormat="1" applyFont="1" applyFill="1" applyBorder="1" applyAlignment="1">
      <alignment vertical="center"/>
      <protection/>
    </xf>
    <xf numFmtId="0" fontId="11" fillId="0" borderId="14" xfId="55" applyNumberFormat="1" applyFont="1" applyFill="1" applyBorder="1" applyAlignment="1">
      <alignment horizontal="center" vertical="center" wrapText="1"/>
      <protection/>
    </xf>
    <xf numFmtId="0" fontId="14" fillId="0" borderId="17" xfId="55" applyNumberFormat="1" applyFont="1" applyFill="1" applyBorder="1" applyAlignment="1">
      <alignment vertical="center" wrapText="1"/>
      <protection/>
    </xf>
    <xf numFmtId="0" fontId="11" fillId="0" borderId="18" xfId="55" applyNumberFormat="1" applyFont="1" applyFill="1" applyBorder="1" applyAlignment="1">
      <alignment vertical="center"/>
      <protection/>
    </xf>
    <xf numFmtId="0" fontId="11" fillId="0" borderId="16" xfId="55" applyNumberFormat="1" applyFont="1" applyFill="1" applyBorder="1" applyAlignment="1">
      <alignment vertical="center" wrapText="1"/>
      <protection/>
    </xf>
    <xf numFmtId="0" fontId="12" fillId="0" borderId="16" xfId="55" applyNumberFormat="1" applyFont="1" applyFill="1" applyBorder="1" applyAlignment="1">
      <alignment vertical="center" wrapText="1"/>
      <protection/>
    </xf>
    <xf numFmtId="0" fontId="15" fillId="0" borderId="10" xfId="55" applyNumberFormat="1" applyFont="1" applyFill="1" applyBorder="1" applyAlignment="1">
      <alignment vertical="center"/>
      <protection/>
    </xf>
    <xf numFmtId="0" fontId="12" fillId="0" borderId="17" xfId="55" applyNumberFormat="1" applyFont="1" applyFill="1" applyBorder="1" applyAlignment="1">
      <alignment vertical="center" wrapText="1"/>
      <protection/>
    </xf>
    <xf numFmtId="0" fontId="12" fillId="0" borderId="18" xfId="55" applyNumberFormat="1" applyFont="1" applyFill="1" applyBorder="1" applyAlignment="1">
      <alignment vertical="center" wrapText="1"/>
      <protection/>
    </xf>
    <xf numFmtId="0" fontId="13" fillId="0" borderId="18" xfId="55" applyNumberFormat="1" applyFont="1" applyFill="1" applyBorder="1" applyAlignment="1">
      <alignment horizontal="center" vertical="center"/>
      <protection/>
    </xf>
    <xf numFmtId="0" fontId="13" fillId="0" borderId="18" xfId="55" applyNumberFormat="1" applyFont="1" applyFill="1" applyBorder="1" applyAlignment="1">
      <alignment vertical="center"/>
      <protection/>
    </xf>
    <xf numFmtId="0" fontId="12" fillId="0" borderId="18" xfId="55" applyNumberFormat="1" applyFont="1" applyFill="1" applyBorder="1" applyAlignment="1">
      <alignment horizontal="center" vertical="center" wrapText="1"/>
      <protection/>
    </xf>
    <xf numFmtId="0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0" fillId="0" borderId="19" xfId="55" applyFill="1" applyBorder="1">
      <alignment/>
      <protection/>
    </xf>
    <xf numFmtId="0" fontId="0" fillId="40" borderId="0" xfId="55" applyFill="1">
      <alignment/>
      <protection/>
    </xf>
    <xf numFmtId="0" fontId="11" fillId="41" borderId="11" xfId="55" applyFont="1" applyFill="1" applyBorder="1" applyAlignment="1" applyProtection="1">
      <alignment horizontal="center" vertical="center"/>
      <protection locked="0"/>
    </xf>
    <xf numFmtId="0" fontId="11" fillId="42" borderId="10" xfId="55" applyNumberFormat="1" applyFont="1" applyFill="1" applyBorder="1" applyAlignment="1" applyProtection="1">
      <alignment horizontal="center" vertical="center"/>
      <protection locked="0"/>
    </xf>
    <xf numFmtId="0" fontId="15" fillId="42" borderId="10" xfId="55" applyNumberFormat="1" applyFont="1" applyFill="1" applyBorder="1" applyAlignment="1" applyProtection="1">
      <alignment horizontal="center" vertical="center"/>
      <protection locked="0"/>
    </xf>
    <xf numFmtId="0" fontId="11" fillId="42" borderId="18" xfId="55" applyNumberFormat="1" applyFont="1" applyFill="1" applyBorder="1" applyAlignment="1">
      <alignment horizontal="center" vertical="center" wrapText="1"/>
      <protection/>
    </xf>
    <xf numFmtId="0" fontId="11" fillId="42" borderId="10" xfId="55" applyFont="1" applyFill="1" applyBorder="1" applyAlignment="1">
      <alignment horizontal="center" vertical="center"/>
      <protection/>
    </xf>
    <xf numFmtId="0" fontId="15" fillId="42" borderId="10" xfId="55" applyFont="1" applyFill="1" applyBorder="1" applyAlignment="1">
      <alignment horizontal="center" vertical="center"/>
      <protection/>
    </xf>
    <xf numFmtId="0" fontId="14" fillId="42" borderId="10" xfId="55" applyFont="1" applyFill="1" applyBorder="1" applyAlignment="1">
      <alignment horizontal="center" vertical="center"/>
      <protection/>
    </xf>
    <xf numFmtId="0" fontId="11" fillId="42" borderId="10" xfId="55" applyNumberFormat="1" applyFont="1" applyFill="1" applyBorder="1" applyAlignment="1">
      <alignment vertical="center" wrapText="1"/>
      <protection/>
    </xf>
    <xf numFmtId="0" fontId="11" fillId="42" borderId="17" xfId="55" applyNumberFormat="1" applyFont="1" applyFill="1" applyBorder="1" applyAlignment="1">
      <alignment vertical="center" wrapText="1"/>
      <protection/>
    </xf>
    <xf numFmtId="0" fontId="14" fillId="42" borderId="18" xfId="55" applyNumberFormat="1" applyFont="1" applyFill="1" applyBorder="1" applyAlignment="1">
      <alignment vertical="center" wrapText="1"/>
      <protection/>
    </xf>
    <xf numFmtId="0" fontId="11" fillId="42" borderId="18" xfId="55" applyNumberFormat="1" applyFont="1" applyFill="1" applyBorder="1" applyAlignment="1">
      <alignment vertical="center" wrapText="1"/>
      <protection/>
    </xf>
    <xf numFmtId="0" fontId="12" fillId="42" borderId="18" xfId="55" applyNumberFormat="1" applyFont="1" applyFill="1" applyBorder="1" applyAlignment="1">
      <alignment vertical="center" wrapText="1"/>
      <protection/>
    </xf>
    <xf numFmtId="0" fontId="0" fillId="42" borderId="0" xfId="55" applyFill="1">
      <alignment/>
      <protection/>
    </xf>
    <xf numFmtId="0" fontId="12" fillId="0" borderId="18" xfId="55" applyNumberFormat="1" applyFont="1" applyFill="1" applyBorder="1" applyAlignment="1">
      <alignment horizontal="center" vertical="center"/>
      <protection/>
    </xf>
    <xf numFmtId="0" fontId="12" fillId="0" borderId="18" xfId="55" applyNumberFormat="1" applyFont="1" applyFill="1" applyBorder="1" applyAlignment="1">
      <alignment vertical="center"/>
      <protection/>
    </xf>
    <xf numFmtId="0" fontId="14" fillId="0" borderId="16" xfId="55" applyFont="1" applyBorder="1" applyAlignment="1">
      <alignment vertical="center" wrapText="1"/>
      <protection/>
    </xf>
    <xf numFmtId="16" fontId="11" fillId="0" borderId="10" xfId="0" applyNumberFormat="1" applyFont="1" applyBorder="1" applyAlignment="1">
      <alignment/>
    </xf>
    <xf numFmtId="16" fontId="11" fillId="43" borderId="10" xfId="0" applyNumberFormat="1" applyFont="1" applyFill="1" applyBorder="1" applyAlignment="1">
      <alignment/>
    </xf>
    <xf numFmtId="0" fontId="14" fillId="43" borderId="16" xfId="55" applyFont="1" applyFill="1" applyBorder="1" applyAlignment="1">
      <alignment vertical="center" wrapText="1"/>
      <protection/>
    </xf>
    <xf numFmtId="0" fontId="11" fillId="44" borderId="11" xfId="55" applyFont="1" applyFill="1" applyBorder="1" applyAlignment="1" applyProtection="1">
      <alignment horizontal="center" vertical="center"/>
      <protection locked="0"/>
    </xf>
    <xf numFmtId="0" fontId="13" fillId="44" borderId="14" xfId="55" applyNumberFormat="1" applyFont="1" applyFill="1" applyBorder="1" applyAlignment="1" applyProtection="1">
      <alignment horizontal="center" vertical="center"/>
      <protection locked="0"/>
    </xf>
    <xf numFmtId="0" fontId="14" fillId="44" borderId="10" xfId="55" applyNumberFormat="1" applyFont="1" applyFill="1" applyBorder="1" applyAlignment="1" applyProtection="1">
      <alignment horizontal="center" vertical="center"/>
      <protection locked="0"/>
    </xf>
    <xf numFmtId="0" fontId="12" fillId="44" borderId="14" xfId="55" applyNumberFormat="1" applyFont="1" applyFill="1" applyBorder="1" applyAlignment="1" applyProtection="1">
      <alignment horizontal="center" vertical="center"/>
      <protection locked="0"/>
    </xf>
    <xf numFmtId="0" fontId="14" fillId="45" borderId="10" xfId="55" applyNumberFormat="1" applyFont="1" applyFill="1" applyBorder="1" applyAlignment="1">
      <alignment horizontal="center" vertical="center"/>
      <protection/>
    </xf>
    <xf numFmtId="0" fontId="14" fillId="44" borderId="14" xfId="55" applyNumberFormat="1" applyFont="1" applyFill="1" applyBorder="1" applyAlignment="1">
      <alignment horizontal="center" vertical="center"/>
      <protection/>
    </xf>
    <xf numFmtId="0" fontId="12" fillId="44" borderId="14" xfId="55" applyNumberFormat="1" applyFont="1" applyFill="1" applyBorder="1" applyAlignment="1">
      <alignment horizontal="center" vertical="center"/>
      <protection/>
    </xf>
    <xf numFmtId="0" fontId="14" fillId="44" borderId="17" xfId="55" applyNumberFormat="1" applyFont="1" applyFill="1" applyBorder="1" applyAlignment="1">
      <alignment horizontal="center" vertical="center" wrapText="1"/>
      <protection/>
    </xf>
    <xf numFmtId="0" fontId="14" fillId="45" borderId="18" xfId="55" applyNumberFormat="1" applyFont="1" applyFill="1" applyBorder="1" applyAlignment="1">
      <alignment horizontal="center" vertical="center"/>
      <protection/>
    </xf>
    <xf numFmtId="0" fontId="12" fillId="44" borderId="14" xfId="55" applyFont="1" applyFill="1" applyBorder="1" applyAlignment="1">
      <alignment horizontal="center" vertical="center"/>
      <protection/>
    </xf>
    <xf numFmtId="0" fontId="14" fillId="45" borderId="14" xfId="55" applyFont="1" applyFill="1" applyBorder="1" applyAlignment="1">
      <alignment horizontal="center" vertical="center"/>
      <protection/>
    </xf>
    <xf numFmtId="0" fontId="14" fillId="45" borderId="10" xfId="55" applyFont="1" applyFill="1" applyBorder="1" applyAlignment="1">
      <alignment horizontal="center" vertical="center"/>
      <protection/>
    </xf>
    <xf numFmtId="0" fontId="14" fillId="44" borderId="14" xfId="55" applyFont="1" applyFill="1" applyBorder="1" applyAlignment="1">
      <alignment horizontal="center" vertical="center"/>
      <protection/>
    </xf>
    <xf numFmtId="0" fontId="12" fillId="45" borderId="18" xfId="55" applyNumberFormat="1" applyFont="1" applyFill="1" applyBorder="1" applyAlignment="1">
      <alignment horizontal="center" vertical="center"/>
      <protection/>
    </xf>
    <xf numFmtId="0" fontId="13" fillId="45" borderId="18" xfId="55" applyNumberFormat="1" applyFont="1" applyFill="1" applyBorder="1" applyAlignment="1">
      <alignment horizontal="center" vertical="center"/>
      <protection/>
    </xf>
    <xf numFmtId="0" fontId="11" fillId="46" borderId="10" xfId="55" applyNumberFormat="1" applyFont="1" applyFill="1" applyBorder="1" applyAlignment="1">
      <alignment vertical="center"/>
      <protection/>
    </xf>
    <xf numFmtId="0" fontId="15" fillId="47" borderId="10" xfId="0" applyNumberFormat="1" applyFont="1" applyFill="1" applyBorder="1" applyAlignment="1">
      <alignment horizontal="center" vertical="center"/>
    </xf>
    <xf numFmtId="0" fontId="12" fillId="48" borderId="16" xfId="55" applyNumberFormat="1" applyFont="1" applyFill="1" applyBorder="1" applyAlignment="1">
      <alignment vertical="center" wrapText="1"/>
      <protection/>
    </xf>
    <xf numFmtId="0" fontId="11" fillId="48" borderId="10" xfId="55" applyNumberFormat="1" applyFont="1" applyFill="1" applyBorder="1" applyAlignment="1">
      <alignment vertical="center"/>
      <protection/>
    </xf>
    <xf numFmtId="0" fontId="12" fillId="48" borderId="18" xfId="55" applyNumberFormat="1" applyFont="1" applyFill="1" applyBorder="1" applyAlignment="1">
      <alignment vertical="center" wrapText="1"/>
      <protection/>
    </xf>
    <xf numFmtId="0" fontId="12" fillId="48" borderId="18" xfId="55" applyNumberFormat="1" applyFont="1" applyFill="1" applyBorder="1" applyAlignment="1">
      <alignment horizontal="center" vertical="center"/>
      <protection/>
    </xf>
    <xf numFmtId="0" fontId="12" fillId="48" borderId="18" xfId="55" applyNumberFormat="1" applyFont="1" applyFill="1" applyBorder="1" applyAlignment="1">
      <alignment vertical="center"/>
      <protection/>
    </xf>
    <xf numFmtId="0" fontId="12" fillId="48" borderId="18" xfId="55" applyNumberFormat="1" applyFont="1" applyFill="1" applyBorder="1" applyAlignment="1">
      <alignment horizontal="center" vertical="center" wrapText="1"/>
      <protection/>
    </xf>
    <xf numFmtId="0" fontId="12" fillId="48" borderId="10" xfId="55" applyNumberFormat="1" applyFont="1" applyFill="1" applyBorder="1" applyAlignment="1">
      <alignment horizontal="center" vertical="center" wrapText="1"/>
      <protection/>
    </xf>
    <xf numFmtId="0" fontId="12" fillId="47" borderId="10" xfId="55" applyFont="1" applyFill="1" applyBorder="1" applyAlignment="1">
      <alignment horizontal="center" vertical="center"/>
      <protection/>
    </xf>
    <xf numFmtId="0" fontId="14" fillId="46" borderId="17" xfId="55" applyNumberFormat="1" applyFont="1" applyFill="1" applyBorder="1" applyAlignment="1">
      <alignment horizontal="center" vertical="center" wrapText="1"/>
      <protection/>
    </xf>
    <xf numFmtId="0" fontId="56" fillId="0" borderId="0" xfId="55" applyFont="1" applyFill="1">
      <alignment/>
      <protection/>
    </xf>
    <xf numFmtId="0" fontId="56" fillId="0" borderId="0" xfId="55" applyFont="1">
      <alignment/>
      <protection/>
    </xf>
    <xf numFmtId="0" fontId="56" fillId="38" borderId="0" xfId="55" applyFont="1" applyFill="1">
      <alignment/>
      <protection/>
    </xf>
    <xf numFmtId="0" fontId="56" fillId="43" borderId="0" xfId="55" applyFont="1" applyFill="1" applyBorder="1">
      <alignment/>
      <protection/>
    </xf>
    <xf numFmtId="0" fontId="57" fillId="43" borderId="0" xfId="55" applyFont="1" applyFill="1" applyBorder="1">
      <alignment/>
      <protection/>
    </xf>
    <xf numFmtId="0" fontId="58" fillId="0" borderId="10" xfId="0" applyFont="1" applyBorder="1" applyAlignment="1">
      <alignment/>
    </xf>
    <xf numFmtId="0" fontId="12" fillId="0" borderId="10" xfId="55" applyNumberFormat="1" applyFont="1" applyFill="1" applyBorder="1" applyAlignment="1" applyProtection="1">
      <alignment horizontal="center" vertical="center"/>
      <protection locked="0"/>
    </xf>
    <xf numFmtId="16" fontId="15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/>
    </xf>
    <xf numFmtId="0" fontId="12" fillId="49" borderId="10" xfId="55" applyNumberFormat="1" applyFont="1" applyFill="1" applyBorder="1" applyAlignment="1" applyProtection="1">
      <alignment horizontal="center" vertical="center"/>
      <protection locked="0"/>
    </xf>
    <xf numFmtId="0" fontId="12" fillId="40" borderId="10" xfId="55" applyFont="1" applyFill="1" applyBorder="1" applyAlignment="1">
      <alignment horizontal="center" vertical="center"/>
      <protection/>
    </xf>
    <xf numFmtId="0" fontId="12" fillId="49" borderId="10" xfId="55" applyNumberFormat="1" applyFont="1" applyFill="1" applyBorder="1" applyAlignment="1">
      <alignment horizontal="center" vertical="center"/>
      <protection/>
    </xf>
    <xf numFmtId="0" fontId="15" fillId="49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ill="1" applyAlignment="1">
      <alignment horizontal="center" vertical="center"/>
      <protection/>
    </xf>
    <xf numFmtId="0" fontId="12" fillId="0" borderId="15" xfId="55" applyNumberFormat="1" applyFont="1" applyFill="1" applyBorder="1" applyAlignment="1">
      <alignment horizontal="center" vertical="center" wrapText="1"/>
      <protection/>
    </xf>
    <xf numFmtId="0" fontId="12" fillId="49" borderId="15" xfId="55" applyNumberFormat="1" applyFont="1" applyFill="1" applyBorder="1" applyAlignment="1" applyProtection="1">
      <alignment horizontal="center" vertical="center" wrapText="1"/>
      <protection locked="0"/>
    </xf>
    <xf numFmtId="0" fontId="0" fillId="49" borderId="0" xfId="55" applyFill="1" applyAlignment="1">
      <alignment horizontal="center" vertical="center"/>
      <protection/>
    </xf>
    <xf numFmtId="0" fontId="15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5" applyFont="1" applyFill="1" applyAlignment="1">
      <alignment horizontal="center" vertical="center"/>
      <protection/>
    </xf>
    <xf numFmtId="0" fontId="12" fillId="49" borderId="16" xfId="55" applyNumberFormat="1" applyFont="1" applyFill="1" applyBorder="1" applyAlignment="1">
      <alignment horizontal="center" vertical="center" wrapText="1"/>
      <protection/>
    </xf>
    <xf numFmtId="0" fontId="19" fillId="49" borderId="0" xfId="55" applyFont="1" applyFill="1" applyAlignment="1">
      <alignment horizontal="center" vertical="center"/>
      <protection/>
    </xf>
    <xf numFmtId="0" fontId="15" fillId="0" borderId="16" xfId="55" applyNumberFormat="1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horizontal="center" vertical="center"/>
      <protection/>
    </xf>
    <xf numFmtId="0" fontId="12" fillId="40" borderId="15" xfId="55" applyFont="1" applyFill="1" applyBorder="1" applyAlignment="1">
      <alignment horizontal="center" vertical="center" wrapText="1"/>
      <protection/>
    </xf>
    <xf numFmtId="0" fontId="19" fillId="40" borderId="0" xfId="55" applyFont="1" applyFill="1" applyAlignment="1">
      <alignment horizontal="center" vertical="center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55" applyFont="1" applyFill="1" applyBorder="1" applyAlignment="1">
      <alignment horizontal="center" vertical="center" wrapText="1"/>
      <protection/>
    </xf>
    <xf numFmtId="16" fontId="12" fillId="40" borderId="10" xfId="0" applyNumberFormat="1" applyFont="1" applyFill="1" applyBorder="1" applyAlignment="1">
      <alignment horizontal="center" vertical="center"/>
    </xf>
    <xf numFmtId="0" fontId="12" fillId="40" borderId="16" xfId="55" applyNumberFormat="1" applyFont="1" applyFill="1" applyBorder="1" applyAlignment="1">
      <alignment horizontal="center" vertical="center" wrapText="1"/>
      <protection/>
    </xf>
    <xf numFmtId="16" fontId="15" fillId="0" borderId="10" xfId="0" applyNumberFormat="1" applyFont="1" applyFill="1" applyBorder="1" applyAlignment="1">
      <alignment horizontal="center" vertical="center"/>
    </xf>
    <xf numFmtId="0" fontId="12" fillId="0" borderId="16" xfId="55" applyNumberFormat="1" applyFont="1" applyFill="1" applyBorder="1" applyAlignment="1">
      <alignment horizontal="center" vertical="center" wrapText="1"/>
      <protection/>
    </xf>
    <xf numFmtId="0" fontId="0" fillId="0" borderId="10" xfId="55" applyFill="1" applyBorder="1" applyAlignment="1">
      <alignment horizontal="center" vertical="center"/>
      <protection/>
    </xf>
    <xf numFmtId="0" fontId="0" fillId="0" borderId="0" xfId="55" applyFill="1" applyAlignment="1">
      <alignment horizontal="center" vertical="center" wrapText="1"/>
      <protection/>
    </xf>
    <xf numFmtId="0" fontId="0" fillId="46" borderId="0" xfId="55" applyFill="1" applyAlignment="1">
      <alignment horizontal="center" vertical="center" wrapText="1"/>
      <protection/>
    </xf>
    <xf numFmtId="0" fontId="0" fillId="46" borderId="0" xfId="55" applyFill="1" applyAlignment="1">
      <alignment horizontal="center" vertical="center"/>
      <protection/>
    </xf>
    <xf numFmtId="0" fontId="15" fillId="45" borderId="10" xfId="55" applyNumberFormat="1" applyFont="1" applyFill="1" applyBorder="1" applyAlignment="1">
      <alignment horizontal="center" vertical="center"/>
      <protection/>
    </xf>
    <xf numFmtId="0" fontId="15" fillId="45" borderId="16" xfId="55" applyNumberFormat="1" applyFont="1" applyFill="1" applyBorder="1" applyAlignment="1">
      <alignment horizontal="center" vertical="center" wrapText="1"/>
      <protection/>
    </xf>
    <xf numFmtId="0" fontId="0" fillId="45" borderId="0" xfId="55" applyFill="1" applyAlignment="1">
      <alignment horizontal="center" vertical="center"/>
      <protection/>
    </xf>
    <xf numFmtId="0" fontId="15" fillId="0" borderId="0" xfId="55" applyFont="1" applyFill="1" applyAlignment="1">
      <alignment horizontal="center" vertical="center"/>
      <protection/>
    </xf>
    <xf numFmtId="0" fontId="15" fillId="0" borderId="10" xfId="55" applyFont="1" applyFill="1" applyBorder="1" applyAlignment="1" applyProtection="1">
      <alignment horizontal="center" vertical="center"/>
      <protection locked="0"/>
    </xf>
    <xf numFmtId="0" fontId="15" fillId="0" borderId="15" xfId="55" applyFont="1" applyFill="1" applyBorder="1" applyAlignment="1" applyProtection="1">
      <alignment horizontal="center" vertical="center"/>
      <protection locked="0"/>
    </xf>
    <xf numFmtId="0" fontId="15" fillId="0" borderId="20" xfId="55" applyFont="1" applyFill="1" applyBorder="1" applyAlignment="1" applyProtection="1">
      <alignment horizontal="center" vertical="center"/>
      <protection locked="0"/>
    </xf>
    <xf numFmtId="0" fontId="15" fillId="0" borderId="12" xfId="55" applyFont="1" applyFill="1" applyBorder="1" applyAlignment="1" applyProtection="1">
      <alignment horizontal="center" vertical="center"/>
      <protection locked="0"/>
    </xf>
    <xf numFmtId="0" fontId="15" fillId="0" borderId="13" xfId="55" applyFont="1" applyFill="1" applyBorder="1" applyAlignment="1" applyProtection="1">
      <alignment horizontal="center" vertical="center"/>
      <protection locked="0"/>
    </xf>
    <xf numFmtId="0" fontId="15" fillId="0" borderId="10" xfId="55" applyFont="1" applyFill="1" applyBorder="1" applyAlignment="1" applyProtection="1">
      <alignment horizontal="center" vertical="center" textRotation="90"/>
      <protection locked="0"/>
    </xf>
    <xf numFmtId="0" fontId="15" fillId="0" borderId="15" xfId="55" applyFont="1" applyFill="1" applyBorder="1" applyAlignment="1">
      <alignment horizontal="center" vertical="center" textRotation="90"/>
      <protection/>
    </xf>
    <xf numFmtId="0" fontId="15" fillId="0" borderId="11" xfId="55" applyFont="1" applyFill="1" applyBorder="1" applyAlignment="1" applyProtection="1">
      <alignment horizontal="center" vertical="center"/>
      <protection locked="0"/>
    </xf>
    <xf numFmtId="0" fontId="15" fillId="46" borderId="11" xfId="55" applyFont="1" applyFill="1" applyBorder="1" applyAlignment="1" applyProtection="1">
      <alignment horizontal="center" vertical="center"/>
      <protection locked="0"/>
    </xf>
    <xf numFmtId="0" fontId="15" fillId="30" borderId="11" xfId="55" applyFont="1" applyFill="1" applyBorder="1" applyAlignment="1" applyProtection="1">
      <alignment horizontal="center" vertical="center"/>
      <protection locked="0"/>
    </xf>
    <xf numFmtId="0" fontId="15" fillId="0" borderId="11" xfId="55" applyFont="1" applyFill="1" applyBorder="1" applyAlignment="1">
      <alignment horizontal="center" vertical="center"/>
      <protection/>
    </xf>
    <xf numFmtId="0" fontId="15" fillId="30" borderId="11" xfId="55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>
      <alignment horizontal="center" vertical="center"/>
    </xf>
    <xf numFmtId="1" fontId="15" fillId="49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wrapText="1"/>
    </xf>
    <xf numFmtId="1" fontId="15" fillId="0" borderId="10" xfId="60" applyNumberFormat="1" applyFont="1" applyBorder="1" applyAlignment="1">
      <alignment horizontal="center" wrapText="1"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50" borderId="10" xfId="0" applyFont="1" applyFill="1" applyBorder="1" applyAlignment="1">
      <alignment/>
    </xf>
    <xf numFmtId="0" fontId="15" fillId="43" borderId="10" xfId="0" applyFont="1" applyFill="1" applyBorder="1" applyAlignment="1">
      <alignment/>
    </xf>
    <xf numFmtId="1" fontId="15" fillId="50" borderId="10" xfId="0" applyNumberFormat="1" applyFont="1" applyFill="1" applyBorder="1" applyAlignment="1">
      <alignment/>
    </xf>
    <xf numFmtId="0" fontId="15" fillId="50" borderId="21" xfId="0" applyFont="1" applyFill="1" applyBorder="1" applyAlignment="1">
      <alignment/>
    </xf>
    <xf numFmtId="1" fontId="15" fillId="49" borderId="0" xfId="55" applyNumberFormat="1" applyFont="1" applyFill="1" applyAlignment="1">
      <alignment horizontal="center" vertical="center"/>
      <protection/>
    </xf>
    <xf numFmtId="0" fontId="15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60" applyNumberFormat="1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1" fontId="15" fillId="0" borderId="10" xfId="60" applyNumberFormat="1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49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" fontId="15" fillId="46" borderId="10" xfId="0" applyNumberFormat="1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/>
    </xf>
    <xf numFmtId="0" fontId="15" fillId="46" borderId="10" xfId="0" applyFont="1" applyFill="1" applyBorder="1" applyAlignment="1">
      <alignment horizontal="center" vertical="center"/>
    </xf>
    <xf numFmtId="0" fontId="12" fillId="49" borderId="0" xfId="55" applyFont="1" applyFill="1" applyAlignment="1">
      <alignment horizontal="center" vertical="center"/>
      <protection/>
    </xf>
    <xf numFmtId="0" fontId="15" fillId="40" borderId="10" xfId="0" applyFont="1" applyFill="1" applyBorder="1" applyAlignment="1">
      <alignment horizontal="center" vertical="center"/>
    </xf>
    <xf numFmtId="0" fontId="12" fillId="40" borderId="0" xfId="55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12" fillId="40" borderId="10" xfId="55" applyNumberFormat="1" applyFont="1" applyFill="1" applyBorder="1" applyAlignment="1">
      <alignment horizontal="center" vertical="center"/>
      <protection/>
    </xf>
    <xf numFmtId="0" fontId="15" fillId="45" borderId="10" xfId="0" applyFont="1" applyFill="1" applyBorder="1" applyAlignment="1">
      <alignment horizontal="center" vertical="center"/>
    </xf>
    <xf numFmtId="0" fontId="15" fillId="45" borderId="0" xfId="55" applyFont="1" applyFill="1" applyAlignment="1">
      <alignment horizontal="center" vertical="center"/>
      <protection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center" vertical="center" wrapText="1"/>
      <protection/>
    </xf>
    <xf numFmtId="0" fontId="15" fillId="30" borderId="0" xfId="55" applyFont="1" applyFill="1" applyAlignment="1">
      <alignment horizontal="center" vertical="center" wrapText="1"/>
      <protection/>
    </xf>
    <xf numFmtId="0" fontId="15" fillId="46" borderId="0" xfId="55" applyFont="1" applyFill="1" applyAlignment="1">
      <alignment horizontal="center" vertical="center" wrapText="1"/>
      <protection/>
    </xf>
    <xf numFmtId="0" fontId="9" fillId="32" borderId="19" xfId="55" applyNumberFormat="1" applyFont="1" applyFill="1" applyBorder="1" applyAlignment="1" applyProtection="1">
      <alignment horizontal="center" vertical="top"/>
      <protection locked="0"/>
    </xf>
    <xf numFmtId="0" fontId="3" fillId="32" borderId="0" xfId="55" applyFont="1" applyFill="1" applyBorder="1" applyAlignment="1" applyProtection="1">
      <alignment horizontal="left" vertical="center"/>
      <protection locked="0"/>
    </xf>
    <xf numFmtId="0" fontId="9" fillId="32" borderId="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left" vertical="top"/>
      <protection locked="0"/>
    </xf>
    <xf numFmtId="0" fontId="10" fillId="32" borderId="0" xfId="55" applyFont="1" applyFill="1" applyBorder="1" applyAlignment="1" applyProtection="1">
      <alignment horizontal="right" vertical="center"/>
      <protection locked="0"/>
    </xf>
    <xf numFmtId="0" fontId="9" fillId="32" borderId="19" xfId="55" applyNumberFormat="1" applyFont="1" applyFill="1" applyBorder="1" applyAlignment="1" applyProtection="1">
      <alignment horizontal="center" vertical="center"/>
      <protection locked="0"/>
    </xf>
    <xf numFmtId="0" fontId="9" fillId="32" borderId="19" xfId="55" applyNumberFormat="1" applyFont="1" applyFill="1" applyBorder="1" applyAlignment="1" applyProtection="1">
      <alignment horizontal="left" vertical="center"/>
      <protection locked="0"/>
    </xf>
    <xf numFmtId="0" fontId="2" fillId="32" borderId="0" xfId="55" applyFont="1" applyFill="1" applyBorder="1" applyAlignment="1" applyProtection="1">
      <alignment horizontal="left" vertical="top"/>
      <protection locked="0"/>
    </xf>
    <xf numFmtId="0" fontId="9" fillId="32" borderId="19" xfId="55" applyNumberFormat="1" applyFont="1" applyFill="1" applyBorder="1" applyAlignment="1" applyProtection="1">
      <alignment horizontal="left" vertical="top" wrapText="1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3" fillId="32" borderId="0" xfId="55" applyFont="1" applyFill="1" applyBorder="1" applyAlignment="1" applyProtection="1">
      <alignment horizontal="left" vertical="top"/>
      <protection locked="0"/>
    </xf>
    <xf numFmtId="0" fontId="3" fillId="0" borderId="0" xfId="55" applyFont="1" applyAlignment="1" applyProtection="1">
      <alignment horizontal="center" vertical="top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8" fillId="32" borderId="19" xfId="55" applyNumberFormat="1" applyFont="1" applyFill="1" applyBorder="1" applyAlignment="1" applyProtection="1">
      <alignment horizontal="center" wrapText="1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right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top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14" fontId="9" fillId="32" borderId="19" xfId="55" applyNumberFormat="1" applyFont="1" applyFill="1" applyBorder="1" applyAlignment="1" applyProtection="1">
      <alignment horizontal="left" vertical="center"/>
      <protection locked="0"/>
    </xf>
    <xf numFmtId="0" fontId="12" fillId="34" borderId="15" xfId="55" applyNumberFormat="1" applyFont="1" applyFill="1" applyBorder="1" applyAlignment="1">
      <alignment horizontal="center" vertical="center" wrapText="1"/>
      <protection/>
    </xf>
    <xf numFmtId="0" fontId="12" fillId="34" borderId="14" xfId="55" applyNumberFormat="1" applyFont="1" applyFill="1" applyBorder="1" applyAlignment="1">
      <alignment horizontal="center" vertical="center" wrapText="1"/>
      <protection/>
    </xf>
    <xf numFmtId="0" fontId="11" fillId="32" borderId="11" xfId="55" applyFont="1" applyFill="1" applyBorder="1" applyAlignment="1" applyProtection="1">
      <alignment horizontal="center" vertical="center"/>
      <protection locked="0"/>
    </xf>
    <xf numFmtId="0" fontId="11" fillId="32" borderId="23" xfId="55" applyFont="1" applyFill="1" applyBorder="1" applyAlignment="1" applyProtection="1">
      <alignment horizontal="center" vertical="center"/>
      <protection locked="0"/>
    </xf>
    <xf numFmtId="0" fontId="11" fillId="32" borderId="18" xfId="55" applyFont="1" applyFill="1" applyBorder="1" applyAlignment="1" applyProtection="1">
      <alignment horizontal="center" vertical="center"/>
      <protection locked="0"/>
    </xf>
    <xf numFmtId="0" fontId="11" fillId="44" borderId="11" xfId="55" applyFont="1" applyFill="1" applyBorder="1" applyAlignment="1" applyProtection="1">
      <alignment horizontal="center" vertical="center" textRotation="90" wrapText="1"/>
      <protection locked="0"/>
    </xf>
    <xf numFmtId="0" fontId="11" fillId="44" borderId="23" xfId="55" applyFont="1" applyFill="1" applyBorder="1" applyAlignment="1" applyProtection="1">
      <alignment horizontal="center" vertical="center" textRotation="90" wrapText="1"/>
      <protection locked="0"/>
    </xf>
    <xf numFmtId="0" fontId="11" fillId="44" borderId="18" xfId="55" applyFont="1" applyFill="1" applyBorder="1" applyAlignment="1" applyProtection="1">
      <alignment horizontal="center" vertical="center" textRotation="90" wrapText="1"/>
      <protection locked="0"/>
    </xf>
    <xf numFmtId="0" fontId="11" fillId="33" borderId="15" xfId="55" applyFont="1" applyFill="1" applyBorder="1" applyAlignment="1" applyProtection="1">
      <alignment horizontal="center" vertical="center"/>
      <protection locked="0"/>
    </xf>
    <xf numFmtId="0" fontId="11" fillId="33" borderId="14" xfId="55" applyFont="1" applyFill="1" applyBorder="1" applyAlignment="1" applyProtection="1">
      <alignment horizontal="center" vertical="center"/>
      <protection locked="0"/>
    </xf>
    <xf numFmtId="0" fontId="11" fillId="33" borderId="11" xfId="55" applyFont="1" applyFill="1" applyBorder="1" applyAlignment="1" applyProtection="1">
      <alignment horizontal="center" vertical="center" textRotation="90"/>
      <protection locked="0"/>
    </xf>
    <xf numFmtId="0" fontId="11" fillId="33" borderId="23" xfId="55" applyFont="1" applyFill="1" applyBorder="1" applyAlignment="1" applyProtection="1">
      <alignment horizontal="center" vertical="center" textRotation="90"/>
      <protection locked="0"/>
    </xf>
    <xf numFmtId="0" fontId="11" fillId="33" borderId="18" xfId="55" applyFont="1" applyFill="1" applyBorder="1" applyAlignment="1" applyProtection="1">
      <alignment horizontal="center" vertical="center" textRotation="90"/>
      <protection locked="0"/>
    </xf>
    <xf numFmtId="0" fontId="11" fillId="0" borderId="24" xfId="55" applyFont="1" applyBorder="1" applyAlignment="1">
      <alignment horizontal="left" wrapText="1"/>
      <protection/>
    </xf>
    <xf numFmtId="0" fontId="11" fillId="33" borderId="15" xfId="55" applyFont="1" applyFill="1" applyBorder="1" applyAlignment="1" applyProtection="1">
      <alignment horizontal="center" vertical="center" wrapText="1"/>
      <protection locked="0"/>
    </xf>
    <xf numFmtId="0" fontId="11" fillId="33" borderId="20" xfId="55" applyFont="1" applyFill="1" applyBorder="1" applyAlignment="1" applyProtection="1">
      <alignment horizontal="center" vertical="center" wrapText="1"/>
      <protection locked="0"/>
    </xf>
    <xf numFmtId="0" fontId="11" fillId="33" borderId="14" xfId="55" applyFont="1" applyFill="1" applyBorder="1" applyAlignment="1" applyProtection="1">
      <alignment horizontal="center" vertical="center" wrapText="1"/>
      <protection locked="0"/>
    </xf>
    <xf numFmtId="0" fontId="11" fillId="32" borderId="11" xfId="55" applyFont="1" applyFill="1" applyBorder="1" applyAlignment="1" applyProtection="1">
      <alignment horizontal="center" vertical="center" textRotation="90" wrapText="1"/>
      <protection locked="0"/>
    </xf>
    <xf numFmtId="0" fontId="11" fillId="32" borderId="23" xfId="55" applyFont="1" applyFill="1" applyBorder="1" applyAlignment="1" applyProtection="1">
      <alignment horizontal="center" vertical="center" textRotation="90" wrapText="1"/>
      <protection locked="0"/>
    </xf>
    <xf numFmtId="0" fontId="11" fillId="32" borderId="18" xfId="55" applyFont="1" applyFill="1" applyBorder="1" applyAlignment="1" applyProtection="1">
      <alignment horizontal="center" vertical="center" textRotation="90" wrapText="1"/>
      <protection locked="0"/>
    </xf>
    <xf numFmtId="0" fontId="11" fillId="41" borderId="11" xfId="55" applyFont="1" applyFill="1" applyBorder="1" applyAlignment="1" applyProtection="1">
      <alignment horizontal="center" vertical="center" textRotation="90" wrapText="1"/>
      <protection locked="0"/>
    </xf>
    <xf numFmtId="0" fontId="11" fillId="41" borderId="23" xfId="55" applyFont="1" applyFill="1" applyBorder="1" applyAlignment="1" applyProtection="1">
      <alignment horizontal="center" vertical="center" textRotation="90" wrapText="1"/>
      <protection locked="0"/>
    </xf>
    <xf numFmtId="0" fontId="11" fillId="41" borderId="18" xfId="55" applyFont="1" applyFill="1" applyBorder="1" applyAlignment="1" applyProtection="1">
      <alignment horizontal="center" vertical="center" textRotation="90" wrapText="1"/>
      <protection locked="0"/>
    </xf>
    <xf numFmtId="0" fontId="11" fillId="4" borderId="11" xfId="55" applyFont="1" applyFill="1" applyBorder="1" applyAlignment="1">
      <alignment horizontal="center" vertical="center" textRotation="90"/>
      <protection/>
    </xf>
    <xf numFmtId="0" fontId="11" fillId="4" borderId="23" xfId="55" applyFont="1" applyFill="1" applyBorder="1" applyAlignment="1">
      <alignment horizontal="center" vertical="center" textRotation="90"/>
      <protection/>
    </xf>
    <xf numFmtId="0" fontId="11" fillId="4" borderId="18" xfId="55" applyFont="1" applyFill="1" applyBorder="1" applyAlignment="1">
      <alignment horizontal="center" vertical="center" textRotation="90"/>
      <protection/>
    </xf>
    <xf numFmtId="16" fontId="11" fillId="0" borderId="11" xfId="0" applyNumberFormat="1" applyFont="1" applyFill="1" applyBorder="1" applyAlignment="1">
      <alignment horizontal="center"/>
    </xf>
    <xf numFmtId="16" fontId="11" fillId="0" borderId="23" xfId="0" applyNumberFormat="1" applyFont="1" applyFill="1" applyBorder="1" applyAlignment="1">
      <alignment horizontal="center"/>
    </xf>
    <xf numFmtId="16" fontId="11" fillId="0" borderId="18" xfId="0" applyNumberFormat="1" applyFont="1" applyFill="1" applyBorder="1" applyAlignment="1">
      <alignment horizontal="center"/>
    </xf>
    <xf numFmtId="0" fontId="11" fillId="32" borderId="15" xfId="55" applyFont="1" applyFill="1" applyBorder="1" applyAlignment="1" applyProtection="1">
      <alignment horizontal="center" vertical="center" wrapText="1"/>
      <protection locked="0"/>
    </xf>
    <xf numFmtId="0" fontId="11" fillId="32" borderId="20" xfId="55" applyFont="1" applyFill="1" applyBorder="1" applyAlignment="1" applyProtection="1">
      <alignment horizontal="center" vertical="center" wrapText="1"/>
      <protection locked="0"/>
    </xf>
    <xf numFmtId="0" fontId="11" fillId="32" borderId="14" xfId="55" applyFont="1" applyFill="1" applyBorder="1" applyAlignment="1" applyProtection="1">
      <alignment horizontal="center" vertical="center" wrapText="1"/>
      <protection locked="0"/>
    </xf>
    <xf numFmtId="16" fontId="14" fillId="46" borderId="15" xfId="0" applyNumberFormat="1" applyFont="1" applyFill="1" applyBorder="1" applyAlignment="1">
      <alignment horizontal="center"/>
    </xf>
    <xf numFmtId="16" fontId="14" fillId="46" borderId="14" xfId="0" applyNumberFormat="1" applyFont="1" applyFill="1" applyBorder="1" applyAlignment="1">
      <alignment horizontal="center"/>
    </xf>
    <xf numFmtId="0" fontId="11" fillId="32" borderId="11" xfId="55" applyFont="1" applyFill="1" applyBorder="1" applyAlignment="1" applyProtection="1">
      <alignment horizontal="center" vertical="center" wrapText="1"/>
      <protection locked="0"/>
    </xf>
    <xf numFmtId="0" fontId="11" fillId="32" borderId="23" xfId="55" applyFont="1" applyFill="1" applyBorder="1" applyAlignment="1" applyProtection="1">
      <alignment horizontal="center" vertical="center" wrapText="1"/>
      <protection locked="0"/>
    </xf>
    <xf numFmtId="0" fontId="11" fillId="32" borderId="18" xfId="55" applyFont="1" applyFill="1" applyBorder="1" applyAlignment="1" applyProtection="1">
      <alignment horizontal="center" vertical="center" wrapText="1"/>
      <protection locked="0"/>
    </xf>
    <xf numFmtId="0" fontId="11" fillId="32" borderId="12" xfId="55" applyFont="1" applyFill="1" applyBorder="1" applyAlignment="1" applyProtection="1">
      <alignment horizontal="center" vertical="center" wrapText="1"/>
      <protection locked="0"/>
    </xf>
    <xf numFmtId="0" fontId="11" fillId="32" borderId="24" xfId="55" applyFont="1" applyFill="1" applyBorder="1" applyAlignment="1" applyProtection="1">
      <alignment horizontal="center" vertical="center" wrapText="1"/>
      <protection locked="0"/>
    </xf>
    <xf numFmtId="0" fontId="11" fillId="32" borderId="13" xfId="55" applyFont="1" applyFill="1" applyBorder="1" applyAlignment="1" applyProtection="1">
      <alignment horizontal="center" vertical="center" wrapText="1"/>
      <protection locked="0"/>
    </xf>
    <xf numFmtId="0" fontId="11" fillId="32" borderId="16" xfId="55" applyFont="1" applyFill="1" applyBorder="1" applyAlignment="1" applyProtection="1">
      <alignment horizontal="center" vertical="center" wrapText="1"/>
      <protection locked="0"/>
    </xf>
    <xf numFmtId="0" fontId="11" fillId="32" borderId="19" xfId="55" applyFont="1" applyFill="1" applyBorder="1" applyAlignment="1" applyProtection="1">
      <alignment horizontal="center" vertical="center" wrapText="1"/>
      <protection locked="0"/>
    </xf>
    <xf numFmtId="0" fontId="11" fillId="32" borderId="17" xfId="55" applyFont="1" applyFill="1" applyBorder="1" applyAlignment="1" applyProtection="1">
      <alignment horizontal="center" vertical="center" wrapText="1"/>
      <protection locked="0"/>
    </xf>
    <xf numFmtId="0" fontId="15" fillId="0" borderId="12" xfId="55" applyFont="1" applyFill="1" applyBorder="1" applyAlignment="1">
      <alignment horizontal="center" vertical="center" textRotation="90"/>
      <protection/>
    </xf>
    <xf numFmtId="0" fontId="15" fillId="0" borderId="25" xfId="55" applyFont="1" applyFill="1" applyBorder="1" applyAlignment="1">
      <alignment horizontal="center" vertical="center" textRotation="90"/>
      <protection/>
    </xf>
    <xf numFmtId="0" fontId="15" fillId="0" borderId="16" xfId="55" applyFont="1" applyFill="1" applyBorder="1" applyAlignment="1">
      <alignment horizontal="center" vertical="center" textRotation="90"/>
      <protection/>
    </xf>
    <xf numFmtId="0" fontId="15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5" fillId="0" borderId="18" xfId="55" applyFont="1" applyFill="1" applyBorder="1" applyAlignment="1" applyProtection="1">
      <alignment horizontal="center" vertical="center" textRotation="90" wrapText="1"/>
      <protection locked="0"/>
    </xf>
    <xf numFmtId="0" fontId="15" fillId="0" borderId="15" xfId="55" applyFont="1" applyFill="1" applyBorder="1" applyAlignment="1" applyProtection="1">
      <alignment horizontal="center" vertical="center" wrapText="1"/>
      <protection locked="0"/>
    </xf>
    <xf numFmtId="0" fontId="15" fillId="0" borderId="20" xfId="55" applyFont="1" applyFill="1" applyBorder="1" applyAlignment="1" applyProtection="1">
      <alignment horizontal="center" vertical="center" wrapText="1"/>
      <protection locked="0"/>
    </xf>
    <xf numFmtId="0" fontId="15" fillId="0" borderId="14" xfId="55" applyFont="1" applyFill="1" applyBorder="1" applyAlignment="1" applyProtection="1">
      <alignment horizontal="center" vertical="center" wrapText="1"/>
      <protection locked="0"/>
    </xf>
    <xf numFmtId="0" fontId="15" fillId="0" borderId="18" xfId="55" applyFont="1" applyFill="1" applyBorder="1" applyAlignment="1" applyProtection="1">
      <alignment horizontal="center" vertical="center"/>
      <protection locked="0"/>
    </xf>
    <xf numFmtId="0" fontId="15" fillId="30" borderId="11" xfId="55" applyFont="1" applyFill="1" applyBorder="1" applyAlignment="1" applyProtection="1">
      <alignment horizontal="center" vertical="center" textRotation="90"/>
      <protection locked="0"/>
    </xf>
    <xf numFmtId="0" fontId="15" fillId="30" borderId="23" xfId="55" applyFont="1" applyFill="1" applyBorder="1" applyAlignment="1" applyProtection="1">
      <alignment horizontal="center" vertical="center" textRotation="90"/>
      <protection locked="0"/>
    </xf>
    <xf numFmtId="0" fontId="15" fillId="30" borderId="18" xfId="55" applyFont="1" applyFill="1" applyBorder="1" applyAlignment="1" applyProtection="1">
      <alignment horizontal="center" vertical="center" textRotation="90"/>
      <protection locked="0"/>
    </xf>
    <xf numFmtId="0" fontId="15" fillId="0" borderId="11" xfId="55" applyFont="1" applyFill="1" applyBorder="1" applyAlignment="1" applyProtection="1">
      <alignment horizontal="center" vertical="center" textRotation="90"/>
      <protection locked="0"/>
    </xf>
    <xf numFmtId="0" fontId="15" fillId="0" borderId="23" xfId="55" applyFont="1" applyFill="1" applyBorder="1" applyAlignment="1" applyProtection="1">
      <alignment horizontal="center" vertical="center" textRotation="90"/>
      <protection locked="0"/>
    </xf>
    <xf numFmtId="0" fontId="15" fillId="0" borderId="18" xfId="55" applyFont="1" applyFill="1" applyBorder="1" applyAlignment="1" applyProtection="1">
      <alignment horizontal="center" vertical="center" textRotation="90"/>
      <protection locked="0"/>
    </xf>
    <xf numFmtId="0" fontId="15" fillId="0" borderId="10" xfId="55" applyFont="1" applyFill="1" applyBorder="1" applyAlignment="1" applyProtection="1">
      <alignment horizontal="center" vertical="center"/>
      <protection locked="0"/>
    </xf>
    <xf numFmtId="0" fontId="15" fillId="0" borderId="11" xfId="55" applyFont="1" applyFill="1" applyBorder="1" applyAlignment="1" applyProtection="1">
      <alignment horizontal="center" vertical="center" wrapText="1"/>
      <protection locked="0"/>
    </xf>
    <xf numFmtId="0" fontId="15" fillId="0" borderId="23" xfId="55" applyFont="1" applyFill="1" applyBorder="1" applyAlignment="1" applyProtection="1">
      <alignment horizontal="center" vertical="center" wrapText="1"/>
      <protection locked="0"/>
    </xf>
    <xf numFmtId="0" fontId="15" fillId="0" borderId="18" xfId="55" applyFont="1" applyFill="1" applyBorder="1" applyAlignment="1" applyProtection="1">
      <alignment horizontal="center" vertical="center" wrapText="1"/>
      <protection locked="0"/>
    </xf>
    <xf numFmtId="0" fontId="15" fillId="0" borderId="12" xfId="55" applyFont="1" applyFill="1" applyBorder="1" applyAlignment="1" applyProtection="1">
      <alignment horizontal="center" vertical="center" wrapText="1"/>
      <protection locked="0"/>
    </xf>
    <xf numFmtId="0" fontId="15" fillId="0" borderId="13" xfId="55" applyFont="1" applyFill="1" applyBorder="1" applyAlignment="1" applyProtection="1">
      <alignment horizontal="center" vertical="center" wrapText="1"/>
      <protection locked="0"/>
    </xf>
    <xf numFmtId="0" fontId="15" fillId="0" borderId="16" xfId="55" applyFont="1" applyFill="1" applyBorder="1" applyAlignment="1" applyProtection="1">
      <alignment horizontal="center" vertical="center" wrapText="1"/>
      <protection locked="0"/>
    </xf>
    <xf numFmtId="0" fontId="15" fillId="0" borderId="17" xfId="55" applyFont="1" applyFill="1" applyBorder="1" applyAlignment="1" applyProtection="1">
      <alignment horizontal="center" vertical="center" wrapText="1"/>
      <protection locked="0"/>
    </xf>
    <xf numFmtId="0" fontId="15" fillId="0" borderId="15" xfId="55" applyFont="1" applyFill="1" applyBorder="1" applyAlignment="1" applyProtection="1">
      <alignment horizontal="center" vertical="center"/>
      <protection locked="0"/>
    </xf>
    <xf numFmtId="0" fontId="15" fillId="0" borderId="20" xfId="55" applyFont="1" applyFill="1" applyBorder="1" applyAlignment="1" applyProtection="1">
      <alignment horizontal="center" vertical="center"/>
      <protection locked="0"/>
    </xf>
    <xf numFmtId="0" fontId="15" fillId="0" borderId="14" xfId="55" applyFont="1" applyFill="1" applyBorder="1" applyAlignment="1" applyProtection="1">
      <alignment horizontal="center" vertical="center"/>
      <protection locked="0"/>
    </xf>
    <xf numFmtId="0" fontId="15" fillId="0" borderId="10" xfId="55" applyFont="1" applyFill="1" applyBorder="1" applyAlignment="1" applyProtection="1">
      <alignment horizontal="center" vertical="center" textRotation="90"/>
      <protection locked="0"/>
    </xf>
    <xf numFmtId="0" fontId="15" fillId="0" borderId="12" xfId="55" applyFont="1" applyFill="1" applyBorder="1" applyAlignment="1" applyProtection="1">
      <alignment horizontal="center" vertical="center"/>
      <protection locked="0"/>
    </xf>
    <xf numFmtId="0" fontId="15" fillId="0" borderId="13" xfId="55" applyFont="1" applyFill="1" applyBorder="1" applyAlignment="1" applyProtection="1">
      <alignment horizontal="center" vertical="center"/>
      <protection locked="0"/>
    </xf>
    <xf numFmtId="0" fontId="15" fillId="0" borderId="16" xfId="55" applyFont="1" applyFill="1" applyBorder="1" applyAlignment="1" applyProtection="1">
      <alignment horizontal="center" vertical="center"/>
      <protection locked="0"/>
    </xf>
    <xf numFmtId="0" fontId="15" fillId="0" borderId="17" xfId="55" applyFont="1" applyFill="1" applyBorder="1" applyAlignment="1" applyProtection="1">
      <alignment horizontal="center" vertical="center"/>
      <protection locked="0"/>
    </xf>
    <xf numFmtId="0" fontId="15" fillId="30" borderId="10" xfId="55" applyFont="1" applyFill="1" applyBorder="1" applyAlignment="1" applyProtection="1">
      <alignment horizontal="center" vertical="center" textRotation="90"/>
      <protection locked="0"/>
    </xf>
    <xf numFmtId="0" fontId="15" fillId="0" borderId="12" xfId="55" applyFont="1" applyFill="1" applyBorder="1" applyAlignment="1" applyProtection="1">
      <alignment horizontal="center" vertical="center" textRotation="90" wrapText="1"/>
      <protection locked="0"/>
    </xf>
    <xf numFmtId="0" fontId="15" fillId="0" borderId="16" xfId="55" applyFont="1" applyFill="1" applyBorder="1" applyAlignment="1" applyProtection="1">
      <alignment horizontal="center" vertical="center" textRotation="90" wrapText="1"/>
      <protection locked="0"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46" borderId="11" xfId="55" applyFont="1" applyFill="1" applyBorder="1" applyAlignment="1" applyProtection="1">
      <alignment horizontal="center" vertical="center" textRotation="90"/>
      <protection locked="0"/>
    </xf>
    <xf numFmtId="0" fontId="15" fillId="46" borderId="23" xfId="55" applyFont="1" applyFill="1" applyBorder="1" applyAlignment="1" applyProtection="1">
      <alignment horizontal="center" vertical="center" textRotation="90"/>
      <protection locked="0"/>
    </xf>
    <xf numFmtId="0" fontId="15" fillId="46" borderId="18" xfId="55" applyFont="1" applyFill="1" applyBorder="1" applyAlignment="1" applyProtection="1">
      <alignment horizontal="center" vertical="center" textRotation="90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59">
      <selection activeCell="AS27" sqref="AS27:AV27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257" t="s">
        <v>14</v>
      </c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</row>
    <row r="2" spans="4:48" ht="26.25" customHeight="1">
      <c r="D2" s="4"/>
      <c r="E2" s="4"/>
      <c r="F2" s="4"/>
      <c r="AF2" s="258" t="s">
        <v>15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</row>
    <row r="5" spans="4:48" ht="23.25" customHeight="1">
      <c r="D5" s="4"/>
      <c r="E5" s="4"/>
      <c r="F5" s="4"/>
      <c r="AF5" s="260" t="s">
        <v>16</v>
      </c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</row>
    <row r="6" spans="1:48" ht="8.25" customHeight="1">
      <c r="A6" s="4"/>
      <c r="B6" s="4"/>
      <c r="C6" s="4"/>
      <c r="D6" s="4"/>
      <c r="E6" s="4"/>
      <c r="F6" s="4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</row>
    <row r="7" spans="4:48" ht="8.25" customHeight="1">
      <c r="D7" s="4"/>
      <c r="E7" s="4"/>
      <c r="F7" s="4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</row>
    <row r="8" spans="4:6" ht="8.25" customHeight="1">
      <c r="D8" s="4"/>
      <c r="E8" s="4"/>
      <c r="F8" s="4"/>
    </row>
    <row r="9" spans="1:48" ht="38.25" customHeight="1">
      <c r="A9" s="252" t="s">
        <v>17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</row>
    <row r="10" spans="1:48" ht="13.5" customHeight="1">
      <c r="A10" s="254" t="s">
        <v>177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</row>
    <row r="11" spans="1:48" ht="30.75" customHeight="1">
      <c r="A11" s="256" t="s">
        <v>35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</row>
    <row r="12" spans="1:48" ht="18.75" customHeight="1">
      <c r="A12" s="261" t="s">
        <v>18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</row>
    <row r="13" spans="1:48" ht="26.25" customHeight="1">
      <c r="A13" s="262" t="s">
        <v>19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</row>
    <row r="14" spans="1:48" ht="17.25" customHeight="1">
      <c r="A14" s="263">
        <v>38005</v>
      </c>
      <c r="B14" s="249"/>
      <c r="C14" s="249"/>
      <c r="D14" s="249"/>
      <c r="E14" s="249"/>
      <c r="F14" s="4"/>
      <c r="G14" s="249" t="s">
        <v>153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</row>
    <row r="15" spans="1:48" ht="19.5" customHeight="1">
      <c r="A15" s="250" t="s">
        <v>20</v>
      </c>
      <c r="B15" s="250"/>
      <c r="C15" s="250"/>
      <c r="D15" s="250"/>
      <c r="E15" s="250"/>
      <c r="F15" s="250"/>
      <c r="G15" s="250" t="s">
        <v>21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"/>
    </row>
    <row r="16" spans="1:48" ht="13.5" customHeight="1" hidden="1">
      <c r="A16" s="244" t="s">
        <v>22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AV16" s="2"/>
    </row>
    <row r="17" spans="1:48" ht="18" customHeight="1">
      <c r="A17" s="244" t="s">
        <v>23</v>
      </c>
      <c r="B17" s="244"/>
      <c r="C17" s="244"/>
      <c r="D17" s="244"/>
      <c r="E17" s="249" t="s">
        <v>24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253" t="s">
        <v>25</v>
      </c>
      <c r="B19" s="253"/>
      <c r="C19" s="253"/>
      <c r="D19" s="253"/>
      <c r="E19" s="253"/>
      <c r="F19" s="253"/>
      <c r="G19" s="251" t="s">
        <v>154</v>
      </c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</row>
    <row r="20" spans="1:48" ht="13.5" customHeight="1" hidden="1">
      <c r="A20" s="6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</row>
    <row r="21" spans="1:48" ht="13.5" customHeight="1" hidden="1">
      <c r="A21" s="6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</row>
    <row r="22" spans="1:48" ht="13.5" customHeight="1" hidden="1">
      <c r="A22" s="6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</row>
    <row r="23" spans="1:48" ht="13.5" customHeight="1" hidden="1">
      <c r="A23" s="6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ht="13.5" customHeight="1" hidden="1">
      <c r="A24" s="6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</row>
    <row r="25" spans="1:48" ht="13.5" customHeight="1" hidden="1">
      <c r="A25" s="6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244" t="s">
        <v>26</v>
      </c>
      <c r="B27" s="244"/>
      <c r="C27" s="244"/>
      <c r="D27" s="244"/>
      <c r="E27" s="244"/>
      <c r="F27" s="244"/>
      <c r="G27" s="243" t="s">
        <v>27</v>
      </c>
      <c r="H27" s="243"/>
      <c r="I27" s="243"/>
      <c r="J27" s="243"/>
      <c r="K27" s="243"/>
      <c r="L27" s="243"/>
      <c r="M27" s="243"/>
      <c r="N27" s="243"/>
      <c r="O27" s="4"/>
      <c r="P27" s="244" t="s">
        <v>28</v>
      </c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3" t="s">
        <v>155</v>
      </c>
      <c r="AD27" s="243"/>
      <c r="AE27" s="243"/>
      <c r="AF27" s="243"/>
      <c r="AG27" s="243"/>
      <c r="AH27" s="4"/>
      <c r="AI27" s="244" t="s">
        <v>29</v>
      </c>
      <c r="AJ27" s="244"/>
      <c r="AK27" s="244"/>
      <c r="AL27" s="244"/>
      <c r="AM27" s="244"/>
      <c r="AN27" s="244"/>
      <c r="AO27" s="244"/>
      <c r="AP27" s="244"/>
      <c r="AQ27" s="244"/>
      <c r="AR27" s="244"/>
      <c r="AS27" s="243">
        <v>2022</v>
      </c>
      <c r="AT27" s="243"/>
      <c r="AU27" s="243"/>
      <c r="AV27" s="243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244" t="s">
        <v>30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5" t="s">
        <v>156</v>
      </c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46" t="s">
        <v>31</v>
      </c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</row>
    <row r="31" ht="7.5" customHeight="1"/>
    <row r="32" spans="1:26" ht="13.5" customHeight="1">
      <c r="A32" s="244" t="s">
        <v>32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7" t="s">
        <v>33</v>
      </c>
      <c r="M32" s="247"/>
      <c r="N32" s="248"/>
      <c r="O32" s="248"/>
      <c r="P32" s="248"/>
      <c r="Q32" s="248"/>
      <c r="R32" s="248"/>
      <c r="S32" s="247" t="s">
        <v>34</v>
      </c>
      <c r="T32" s="247"/>
      <c r="U32" s="249"/>
      <c r="V32" s="249"/>
      <c r="W32" s="249"/>
      <c r="X32" s="249"/>
      <c r="Y32" s="249"/>
      <c r="Z32" s="249"/>
    </row>
  </sheetData>
  <sheetProtection/>
  <mergeCells count="39">
    <mergeCell ref="AF1:AV1"/>
    <mergeCell ref="AF2:AV2"/>
    <mergeCell ref="AF4:AV4"/>
    <mergeCell ref="AF5:AV5"/>
    <mergeCell ref="G15:AU15"/>
    <mergeCell ref="A12:AV12"/>
    <mergeCell ref="A13:AV13"/>
    <mergeCell ref="A14:E14"/>
    <mergeCell ref="G14:AV14"/>
    <mergeCell ref="AF6:AV7"/>
    <mergeCell ref="A9:AV9"/>
    <mergeCell ref="G24:AV24"/>
    <mergeCell ref="A19:F19"/>
    <mergeCell ref="G19:AV19"/>
    <mergeCell ref="G25:AV25"/>
    <mergeCell ref="G20:AV20"/>
    <mergeCell ref="A10:AV10"/>
    <mergeCell ref="G23:AV23"/>
    <mergeCell ref="A11:AV11"/>
    <mergeCell ref="G21:AV21"/>
    <mergeCell ref="A15:F15"/>
    <mergeCell ref="A16:N16"/>
    <mergeCell ref="A17:D17"/>
    <mergeCell ref="E17:AV17"/>
    <mergeCell ref="AI27:AR27"/>
    <mergeCell ref="AS27:AV27"/>
    <mergeCell ref="G22:AV22"/>
    <mergeCell ref="A27:F27"/>
    <mergeCell ref="G27:N27"/>
    <mergeCell ref="P27:AB27"/>
    <mergeCell ref="AC27:AG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17" sqref="A117:IV292"/>
    </sheetView>
  </sheetViews>
  <sheetFormatPr defaultColWidth="14.66015625" defaultRowHeight="10.5"/>
  <cols>
    <col min="1" max="1" width="14.5" style="1" customWidth="1"/>
    <col min="2" max="2" width="45.33203125" style="1" customWidth="1"/>
    <col min="3" max="3" width="9" style="8" customWidth="1"/>
    <col min="4" max="4" width="12" style="1" customWidth="1"/>
    <col min="5" max="5" width="7.33203125" style="116" customWidth="1"/>
    <col min="6" max="6" width="8.83203125" style="103" customWidth="1"/>
    <col min="7" max="7" width="7.33203125" style="1" customWidth="1"/>
    <col min="8" max="8" width="9.83203125" style="1" customWidth="1"/>
    <col min="9" max="9" width="7.5" style="7" customWidth="1"/>
    <col min="10" max="10" width="6.5" style="7" customWidth="1"/>
    <col min="11" max="11" width="6" style="7" customWidth="1"/>
    <col min="12" max="12" width="7.16015625" style="7" customWidth="1"/>
    <col min="13" max="13" width="7.83203125" style="7" customWidth="1"/>
    <col min="14" max="14" width="8.33203125" style="7" customWidth="1"/>
    <col min="15" max="15" width="14.66015625" style="150" customWidth="1"/>
    <col min="16" max="16384" width="14.66015625" style="152" customWidth="1"/>
  </cols>
  <sheetData>
    <row r="1" spans="1:15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49"/>
    </row>
    <row r="2" spans="1:14" ht="23.25" customHeight="1">
      <c r="A2" s="266" t="s">
        <v>10</v>
      </c>
      <c r="B2" s="298" t="s">
        <v>127</v>
      </c>
      <c r="C2" s="281" t="s">
        <v>76</v>
      </c>
      <c r="D2" s="301" t="s">
        <v>164</v>
      </c>
      <c r="E2" s="302"/>
      <c r="F2" s="302"/>
      <c r="G2" s="302"/>
      <c r="H2" s="303"/>
      <c r="I2" s="278" t="s">
        <v>72</v>
      </c>
      <c r="J2" s="279"/>
      <c r="K2" s="279"/>
      <c r="L2" s="279"/>
      <c r="M2" s="279"/>
      <c r="N2" s="280"/>
    </row>
    <row r="3" spans="1:14" ht="18.75" customHeight="1">
      <c r="A3" s="267"/>
      <c r="B3" s="299"/>
      <c r="C3" s="282"/>
      <c r="D3" s="304"/>
      <c r="E3" s="305"/>
      <c r="F3" s="305"/>
      <c r="G3" s="305"/>
      <c r="H3" s="306"/>
      <c r="I3" s="272" t="s">
        <v>36</v>
      </c>
      <c r="J3" s="273"/>
      <c r="K3" s="272" t="s">
        <v>66</v>
      </c>
      <c r="L3" s="273"/>
      <c r="M3" s="272" t="s">
        <v>65</v>
      </c>
      <c r="N3" s="273"/>
    </row>
    <row r="4" spans="1:14" ht="15.75" customHeight="1">
      <c r="A4" s="267"/>
      <c r="B4" s="299"/>
      <c r="C4" s="282"/>
      <c r="D4" s="281" t="s">
        <v>77</v>
      </c>
      <c r="E4" s="284" t="s">
        <v>11</v>
      </c>
      <c r="F4" s="293" t="s">
        <v>74</v>
      </c>
      <c r="G4" s="294"/>
      <c r="H4" s="295"/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  <c r="N4" s="44" t="s">
        <v>64</v>
      </c>
    </row>
    <row r="5" spans="1:14" ht="18.75" customHeight="1">
      <c r="A5" s="267"/>
      <c r="B5" s="299"/>
      <c r="C5" s="282"/>
      <c r="D5" s="282"/>
      <c r="E5" s="285"/>
      <c r="F5" s="269" t="s">
        <v>75</v>
      </c>
      <c r="G5" s="293" t="s">
        <v>78</v>
      </c>
      <c r="H5" s="295"/>
      <c r="I5" s="274" t="s">
        <v>67</v>
      </c>
      <c r="J5" s="274" t="s">
        <v>73</v>
      </c>
      <c r="K5" s="274" t="s">
        <v>68</v>
      </c>
      <c r="L5" s="274" t="s">
        <v>140</v>
      </c>
      <c r="M5" s="274" t="s">
        <v>68</v>
      </c>
      <c r="N5" s="287" t="s">
        <v>169</v>
      </c>
    </row>
    <row r="6" spans="1:14" ht="16.5" customHeight="1">
      <c r="A6" s="267"/>
      <c r="B6" s="299"/>
      <c r="C6" s="282"/>
      <c r="D6" s="282"/>
      <c r="E6" s="285"/>
      <c r="F6" s="270"/>
      <c r="G6" s="281" t="s">
        <v>79</v>
      </c>
      <c r="H6" s="281" t="s">
        <v>80</v>
      </c>
      <c r="I6" s="275"/>
      <c r="J6" s="275"/>
      <c r="K6" s="275"/>
      <c r="L6" s="275"/>
      <c r="M6" s="275"/>
      <c r="N6" s="288"/>
    </row>
    <row r="7" spans="1:14" ht="30" customHeight="1">
      <c r="A7" s="268"/>
      <c r="B7" s="300"/>
      <c r="C7" s="283"/>
      <c r="D7" s="283"/>
      <c r="E7" s="286"/>
      <c r="F7" s="271"/>
      <c r="G7" s="283"/>
      <c r="H7" s="283"/>
      <c r="I7" s="276"/>
      <c r="J7" s="276"/>
      <c r="K7" s="276"/>
      <c r="L7" s="276"/>
      <c r="M7" s="276"/>
      <c r="N7" s="289"/>
    </row>
    <row r="8" spans="1:14" ht="14.25" customHeight="1">
      <c r="A8" s="12" t="s">
        <v>3</v>
      </c>
      <c r="B8" s="13" t="s">
        <v>4</v>
      </c>
      <c r="C8" s="10" t="s">
        <v>1</v>
      </c>
      <c r="D8" s="14">
        <v>4</v>
      </c>
      <c r="E8" s="104">
        <v>5</v>
      </c>
      <c r="F8" s="123">
        <v>6</v>
      </c>
      <c r="G8" s="12">
        <v>7</v>
      </c>
      <c r="H8" s="12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  <c r="N8" s="45">
        <v>14</v>
      </c>
    </row>
    <row r="9" spans="1:15" ht="24" customHeight="1">
      <c r="A9" s="264" t="s">
        <v>125</v>
      </c>
      <c r="B9" s="265"/>
      <c r="C9" s="17"/>
      <c r="D9" s="18">
        <f>D12+D13+D14+D15+D16+D17+D18+D19+D20+D21+D22+D23+D25+D26+D27+D29+D30+D31+D32+D35+D36+D37+D40+D41+D43+D44+D45+D46+D47+D49+D50+D51+D52+D53+D55+D56+D57+D58+D59+D61+D62+D63+D64</f>
        <v>5061</v>
      </c>
      <c r="E9" s="18">
        <f aca="true" t="shared" si="0" ref="E9:N9">E12+E13+E14+E15+E16+E17+E18+E19+E20+E21+E22+E23+E25+E26+E27+E29+E30+E31+E32+E35+E36+E37+E40+E41+E43+E44+E45+E46+E47+E49+E50+E51+E52+E53+E55+E56+E57+E58+E59+E61+E62+E63+E64</f>
        <v>1191</v>
      </c>
      <c r="F9" s="124">
        <f t="shared" si="0"/>
        <v>3870</v>
      </c>
      <c r="G9" s="18">
        <f t="shared" si="0"/>
        <v>1893</v>
      </c>
      <c r="H9" s="18">
        <f t="shared" si="0"/>
        <v>2007</v>
      </c>
      <c r="I9" s="18">
        <f t="shared" si="0"/>
        <v>574</v>
      </c>
      <c r="J9" s="18">
        <f t="shared" si="0"/>
        <v>756</v>
      </c>
      <c r="K9" s="18">
        <f t="shared" si="0"/>
        <v>578</v>
      </c>
      <c r="L9" s="18">
        <f t="shared" si="0"/>
        <v>711</v>
      </c>
      <c r="M9" s="18">
        <f t="shared" si="0"/>
        <v>602</v>
      </c>
      <c r="N9" s="18">
        <f t="shared" si="0"/>
        <v>649</v>
      </c>
      <c r="O9" s="151">
        <f>SUM(E9,F9)</f>
        <v>5061</v>
      </c>
    </row>
    <row r="10" spans="1:15" ht="30" customHeight="1">
      <c r="A10" s="19" t="s">
        <v>69</v>
      </c>
      <c r="B10" s="20" t="s">
        <v>126</v>
      </c>
      <c r="C10" s="21"/>
      <c r="D10" s="22">
        <f>SUM(D11,D24,D28)</f>
        <v>2827</v>
      </c>
      <c r="E10" s="22">
        <f aca="true" t="shared" si="1" ref="E10:N10">SUM(E11,E24,E28)</f>
        <v>937</v>
      </c>
      <c r="F10" s="125">
        <f t="shared" si="1"/>
        <v>1890</v>
      </c>
      <c r="G10" s="22">
        <f t="shared" si="1"/>
        <v>1547</v>
      </c>
      <c r="H10" s="22">
        <f t="shared" si="1"/>
        <v>373</v>
      </c>
      <c r="I10" s="22">
        <f t="shared" si="1"/>
        <v>506</v>
      </c>
      <c r="J10" s="22">
        <f t="shared" si="1"/>
        <v>584</v>
      </c>
      <c r="K10" s="22">
        <f t="shared" si="1"/>
        <v>466</v>
      </c>
      <c r="L10" s="22">
        <f t="shared" si="1"/>
        <v>319</v>
      </c>
      <c r="M10" s="22">
        <f t="shared" si="1"/>
        <v>0</v>
      </c>
      <c r="N10" s="22">
        <f t="shared" si="1"/>
        <v>15</v>
      </c>
      <c r="O10" s="151">
        <f>SUM(E10,F10)</f>
        <v>2827</v>
      </c>
    </row>
    <row r="11" spans="1:15" ht="21.75" customHeight="1">
      <c r="A11" s="23"/>
      <c r="B11" s="24" t="s">
        <v>0</v>
      </c>
      <c r="C11" s="25"/>
      <c r="D11" s="26">
        <f>D12+D13+D14+D15+D16+D17+D18+D19+D20+D21+D22+D23</f>
        <v>2085</v>
      </c>
      <c r="E11" s="26">
        <f aca="true" t="shared" si="2" ref="E11:N11">E12+E13+E14+E15+E16+E17+E18+E19+E20+E21+E22+E23</f>
        <v>691</v>
      </c>
      <c r="F11" s="126">
        <f t="shared" si="2"/>
        <v>1394</v>
      </c>
      <c r="G11" s="26">
        <f t="shared" si="2"/>
        <v>1204</v>
      </c>
      <c r="H11" s="26">
        <f t="shared" si="2"/>
        <v>220</v>
      </c>
      <c r="I11" s="26">
        <f t="shared" si="2"/>
        <v>376</v>
      </c>
      <c r="J11" s="26">
        <f t="shared" si="2"/>
        <v>460</v>
      </c>
      <c r="K11" s="26">
        <f t="shared" si="2"/>
        <v>349</v>
      </c>
      <c r="L11" s="26">
        <f t="shared" si="2"/>
        <v>209</v>
      </c>
      <c r="M11" s="26">
        <f t="shared" si="2"/>
        <v>0</v>
      </c>
      <c r="N11" s="26">
        <f t="shared" si="2"/>
        <v>0</v>
      </c>
      <c r="O11" s="151">
        <f>SUM(E11,F11)</f>
        <v>2085</v>
      </c>
    </row>
    <row r="12" spans="1:15" ht="19.5" customHeight="1">
      <c r="A12" s="27" t="s">
        <v>42</v>
      </c>
      <c r="B12" s="28" t="s">
        <v>43</v>
      </c>
      <c r="C12" s="29" t="s">
        <v>91</v>
      </c>
      <c r="D12" s="49">
        <f>SUM(E12:F12)</f>
        <v>135</v>
      </c>
      <c r="E12" s="105">
        <v>45</v>
      </c>
      <c r="F12" s="127">
        <f>SUM(I12:N12)</f>
        <v>90</v>
      </c>
      <c r="G12" s="50">
        <v>90</v>
      </c>
      <c r="H12" s="50">
        <v>0</v>
      </c>
      <c r="I12" s="52">
        <v>34</v>
      </c>
      <c r="J12" s="50">
        <v>22</v>
      </c>
      <c r="K12" s="50">
        <v>17</v>
      </c>
      <c r="L12" s="50">
        <v>17</v>
      </c>
      <c r="M12" s="50">
        <v>0</v>
      </c>
      <c r="N12" s="53">
        <v>0</v>
      </c>
      <c r="O12" s="151">
        <f>SUM(I12:N12)</f>
        <v>90</v>
      </c>
    </row>
    <row r="13" spans="1:15" ht="15.75" customHeight="1">
      <c r="A13" s="27" t="s">
        <v>44</v>
      </c>
      <c r="B13" s="28" t="s">
        <v>45</v>
      </c>
      <c r="C13" s="29" t="s">
        <v>92</v>
      </c>
      <c r="D13" s="49">
        <f aca="true" t="shared" si="3" ref="D13:D23">SUM(E13:F13)</f>
        <v>292</v>
      </c>
      <c r="E13" s="105">
        <v>97</v>
      </c>
      <c r="F13" s="127">
        <f aca="true" t="shared" si="4" ref="F13:F23">SUM(I13:N13)</f>
        <v>195</v>
      </c>
      <c r="G13" s="50">
        <f>F13</f>
        <v>195</v>
      </c>
      <c r="H13" s="50">
        <v>0</v>
      </c>
      <c r="I13" s="52">
        <v>34</v>
      </c>
      <c r="J13" s="50">
        <v>65</v>
      </c>
      <c r="K13" s="50">
        <v>53</v>
      </c>
      <c r="L13" s="50">
        <v>43</v>
      </c>
      <c r="M13" s="50">
        <v>0</v>
      </c>
      <c r="N13" s="53">
        <v>0</v>
      </c>
      <c r="O13" s="151">
        <f aca="true" t="shared" si="5" ref="O13:O74">SUM(I13:N13)</f>
        <v>195</v>
      </c>
    </row>
    <row r="14" spans="1:15" ht="17.25" customHeight="1">
      <c r="A14" s="27" t="s">
        <v>46</v>
      </c>
      <c r="B14" s="28" t="s">
        <v>5</v>
      </c>
      <c r="C14" s="29" t="s">
        <v>92</v>
      </c>
      <c r="D14" s="49">
        <f t="shared" si="3"/>
        <v>202</v>
      </c>
      <c r="E14" s="105">
        <v>85</v>
      </c>
      <c r="F14" s="127">
        <f t="shared" si="4"/>
        <v>117</v>
      </c>
      <c r="G14" s="50">
        <v>117</v>
      </c>
      <c r="H14" s="50">
        <v>30</v>
      </c>
      <c r="I14" s="52">
        <v>34</v>
      </c>
      <c r="J14" s="50">
        <v>32</v>
      </c>
      <c r="K14" s="50">
        <v>30</v>
      </c>
      <c r="L14" s="50">
        <v>21</v>
      </c>
      <c r="M14" s="50">
        <v>0</v>
      </c>
      <c r="N14" s="53">
        <v>0</v>
      </c>
      <c r="O14" s="151">
        <f t="shared" si="5"/>
        <v>117</v>
      </c>
    </row>
    <row r="15" spans="1:15" ht="17.25" customHeight="1">
      <c r="A15" s="47" t="s">
        <v>47</v>
      </c>
      <c r="B15" s="48" t="s">
        <v>9</v>
      </c>
      <c r="C15" s="29" t="s">
        <v>157</v>
      </c>
      <c r="D15" s="49">
        <f>SUM(E15:F15)</f>
        <v>342</v>
      </c>
      <c r="E15" s="105">
        <v>114</v>
      </c>
      <c r="F15" s="127">
        <f t="shared" si="4"/>
        <v>228</v>
      </c>
      <c r="G15" s="50">
        <f>F15</f>
        <v>228</v>
      </c>
      <c r="H15" s="50">
        <v>0</v>
      </c>
      <c r="I15" s="52">
        <v>60</v>
      </c>
      <c r="J15" s="50">
        <v>45</v>
      </c>
      <c r="K15" s="50">
        <v>51</v>
      </c>
      <c r="L15" s="50">
        <v>72</v>
      </c>
      <c r="M15" s="50">
        <v>0</v>
      </c>
      <c r="N15" s="53">
        <v>0</v>
      </c>
      <c r="O15" s="151">
        <f t="shared" si="5"/>
        <v>228</v>
      </c>
    </row>
    <row r="16" spans="1:15" ht="23.25" customHeight="1">
      <c r="A16" s="27" t="s">
        <v>48</v>
      </c>
      <c r="B16" s="28" t="s">
        <v>6</v>
      </c>
      <c r="C16" s="29" t="s">
        <v>92</v>
      </c>
      <c r="D16" s="49">
        <f t="shared" si="3"/>
        <v>202</v>
      </c>
      <c r="E16" s="105">
        <v>85</v>
      </c>
      <c r="F16" s="127">
        <f t="shared" si="4"/>
        <v>117</v>
      </c>
      <c r="G16" s="50">
        <v>117</v>
      </c>
      <c r="H16" s="50">
        <v>0</v>
      </c>
      <c r="I16" s="52">
        <v>34</v>
      </c>
      <c r="J16" s="50">
        <v>36</v>
      </c>
      <c r="K16" s="50">
        <v>47</v>
      </c>
      <c r="L16" s="50"/>
      <c r="M16" s="50">
        <v>0</v>
      </c>
      <c r="N16" s="53">
        <v>0</v>
      </c>
      <c r="O16" s="151">
        <f t="shared" si="5"/>
        <v>117</v>
      </c>
    </row>
    <row r="17" spans="1:15" ht="17.25" customHeight="1">
      <c r="A17" s="27" t="s">
        <v>49</v>
      </c>
      <c r="B17" s="28" t="s">
        <v>2</v>
      </c>
      <c r="C17" s="29" t="s">
        <v>81</v>
      </c>
      <c r="D17" s="49">
        <f t="shared" si="3"/>
        <v>117</v>
      </c>
      <c r="E17" s="105">
        <v>0</v>
      </c>
      <c r="F17" s="127">
        <f t="shared" si="4"/>
        <v>117</v>
      </c>
      <c r="G17" s="50">
        <v>0</v>
      </c>
      <c r="H17" s="50">
        <v>117</v>
      </c>
      <c r="I17" s="52">
        <v>34</v>
      </c>
      <c r="J17" s="50">
        <v>36</v>
      </c>
      <c r="K17" s="50">
        <v>47</v>
      </c>
      <c r="L17" s="50"/>
      <c r="M17" s="50">
        <v>0</v>
      </c>
      <c r="N17" s="53">
        <v>0</v>
      </c>
      <c r="O17" s="151">
        <f t="shared" si="5"/>
        <v>117</v>
      </c>
    </row>
    <row r="18" spans="1:15" ht="17.25" customHeight="1">
      <c r="A18" s="27" t="s">
        <v>82</v>
      </c>
      <c r="B18" s="28" t="s">
        <v>50</v>
      </c>
      <c r="C18" s="29" t="s">
        <v>92</v>
      </c>
      <c r="D18" s="49">
        <f t="shared" si="3"/>
        <v>108</v>
      </c>
      <c r="E18" s="105">
        <v>36</v>
      </c>
      <c r="F18" s="127">
        <f t="shared" si="4"/>
        <v>72</v>
      </c>
      <c r="G18" s="50">
        <v>44</v>
      </c>
      <c r="H18" s="50">
        <v>28</v>
      </c>
      <c r="I18" s="52">
        <v>17</v>
      </c>
      <c r="J18" s="50">
        <v>22</v>
      </c>
      <c r="K18" s="50">
        <v>17</v>
      </c>
      <c r="L18" s="50">
        <v>16</v>
      </c>
      <c r="M18" s="50">
        <v>0</v>
      </c>
      <c r="N18" s="53">
        <v>0</v>
      </c>
      <c r="O18" s="151">
        <f t="shared" si="5"/>
        <v>72</v>
      </c>
    </row>
    <row r="19" spans="1:15" ht="18.75" customHeight="1">
      <c r="A19" s="27" t="s">
        <v>83</v>
      </c>
      <c r="B19" s="28" t="s">
        <v>84</v>
      </c>
      <c r="C19" s="29" t="s">
        <v>92</v>
      </c>
      <c r="D19" s="49">
        <f t="shared" si="3"/>
        <v>162</v>
      </c>
      <c r="E19" s="105">
        <v>54</v>
      </c>
      <c r="F19" s="127">
        <f t="shared" si="4"/>
        <v>108</v>
      </c>
      <c r="G19" s="50">
        <v>98</v>
      </c>
      <c r="H19" s="50">
        <v>10</v>
      </c>
      <c r="I19" s="52">
        <v>34</v>
      </c>
      <c r="J19" s="50">
        <v>38</v>
      </c>
      <c r="K19" s="50">
        <v>36</v>
      </c>
      <c r="L19" s="50">
        <v>0</v>
      </c>
      <c r="M19" s="50">
        <v>0</v>
      </c>
      <c r="N19" s="53">
        <v>0</v>
      </c>
      <c r="O19" s="151">
        <f t="shared" si="5"/>
        <v>108</v>
      </c>
    </row>
    <row r="20" spans="1:15" ht="33" customHeight="1">
      <c r="A20" s="27" t="s">
        <v>51</v>
      </c>
      <c r="B20" s="28" t="s">
        <v>129</v>
      </c>
      <c r="C20" s="29" t="s">
        <v>92</v>
      </c>
      <c r="D20" s="49">
        <f t="shared" si="3"/>
        <v>256</v>
      </c>
      <c r="E20" s="106">
        <v>85</v>
      </c>
      <c r="F20" s="127">
        <f t="shared" si="4"/>
        <v>171</v>
      </c>
      <c r="G20" s="50">
        <v>171</v>
      </c>
      <c r="H20" s="50">
        <v>0</v>
      </c>
      <c r="I20" s="52">
        <v>51</v>
      </c>
      <c r="J20" s="50">
        <v>29</v>
      </c>
      <c r="K20" s="50">
        <v>51</v>
      </c>
      <c r="L20" s="50">
        <v>40</v>
      </c>
      <c r="M20" s="50">
        <v>0</v>
      </c>
      <c r="N20" s="53">
        <v>0</v>
      </c>
      <c r="O20" s="151">
        <f t="shared" si="5"/>
        <v>171</v>
      </c>
    </row>
    <row r="21" spans="1:15" ht="15" customHeight="1">
      <c r="A21" s="27" t="s">
        <v>52</v>
      </c>
      <c r="B21" s="28" t="s">
        <v>7</v>
      </c>
      <c r="C21" s="29" t="s">
        <v>92</v>
      </c>
      <c r="D21" s="49">
        <f t="shared" si="3"/>
        <v>108</v>
      </c>
      <c r="E21" s="106">
        <v>36</v>
      </c>
      <c r="F21" s="127">
        <f t="shared" si="4"/>
        <v>72</v>
      </c>
      <c r="G21" s="50">
        <v>54</v>
      </c>
      <c r="H21" s="50">
        <v>18</v>
      </c>
      <c r="I21" s="52">
        <v>27</v>
      </c>
      <c r="J21" s="50">
        <v>45</v>
      </c>
      <c r="K21" s="50">
        <v>0</v>
      </c>
      <c r="L21" s="50">
        <v>0</v>
      </c>
      <c r="M21" s="50">
        <v>0</v>
      </c>
      <c r="N21" s="53">
        <v>0</v>
      </c>
      <c r="O21" s="151">
        <f t="shared" si="5"/>
        <v>72</v>
      </c>
    </row>
    <row r="22" spans="1:15" ht="22.5" customHeight="1">
      <c r="A22" s="27" t="s">
        <v>93</v>
      </c>
      <c r="B22" s="28" t="s">
        <v>8</v>
      </c>
      <c r="C22" s="29" t="s">
        <v>92</v>
      </c>
      <c r="D22" s="49">
        <f t="shared" si="3"/>
        <v>108</v>
      </c>
      <c r="E22" s="105">
        <v>36</v>
      </c>
      <c r="F22" s="127">
        <f t="shared" si="4"/>
        <v>72</v>
      </c>
      <c r="G22" s="50">
        <v>65</v>
      </c>
      <c r="H22" s="50">
        <v>7</v>
      </c>
      <c r="I22" s="54">
        <v>17</v>
      </c>
      <c r="J22" s="55">
        <v>55</v>
      </c>
      <c r="K22" s="55">
        <v>0</v>
      </c>
      <c r="L22" s="55">
        <v>0</v>
      </c>
      <c r="M22" s="50">
        <v>0</v>
      </c>
      <c r="N22" s="53">
        <v>0</v>
      </c>
      <c r="O22" s="151">
        <f t="shared" si="5"/>
        <v>72</v>
      </c>
    </row>
    <row r="23" spans="1:15" ht="15" customHeight="1">
      <c r="A23" s="27" t="s">
        <v>53</v>
      </c>
      <c r="B23" s="28" t="s">
        <v>54</v>
      </c>
      <c r="C23" s="29" t="s">
        <v>92</v>
      </c>
      <c r="D23" s="49">
        <f t="shared" si="3"/>
        <v>53</v>
      </c>
      <c r="E23" s="106">
        <v>18</v>
      </c>
      <c r="F23" s="127">
        <f t="shared" si="4"/>
        <v>35</v>
      </c>
      <c r="G23" s="50">
        <v>25</v>
      </c>
      <c r="H23" s="50">
        <v>10</v>
      </c>
      <c r="I23" s="52">
        <v>0</v>
      </c>
      <c r="J23" s="50">
        <v>35</v>
      </c>
      <c r="K23" s="50">
        <v>0</v>
      </c>
      <c r="L23" s="50">
        <v>0</v>
      </c>
      <c r="M23" s="50">
        <v>0</v>
      </c>
      <c r="N23" s="53">
        <v>0</v>
      </c>
      <c r="O23" s="151">
        <f t="shared" si="5"/>
        <v>35</v>
      </c>
    </row>
    <row r="24" spans="1:15" ht="27" customHeight="1">
      <c r="A24" s="31" t="s">
        <v>94</v>
      </c>
      <c r="B24" s="32" t="s">
        <v>55</v>
      </c>
      <c r="C24" s="33"/>
      <c r="D24" s="51">
        <f>SUM(D25:D27)</f>
        <v>526</v>
      </c>
      <c r="E24" s="51">
        <f aca="true" t="shared" si="6" ref="E24:N24">SUM(E25:E27)</f>
        <v>175</v>
      </c>
      <c r="F24" s="126">
        <f t="shared" si="6"/>
        <v>351</v>
      </c>
      <c r="G24" s="51">
        <f t="shared" si="6"/>
        <v>268</v>
      </c>
      <c r="H24" s="51">
        <f t="shared" si="6"/>
        <v>83</v>
      </c>
      <c r="I24" s="51">
        <f t="shared" si="6"/>
        <v>96</v>
      </c>
      <c r="J24" s="51">
        <f t="shared" si="6"/>
        <v>124</v>
      </c>
      <c r="K24" s="51">
        <f t="shared" si="6"/>
        <v>71</v>
      </c>
      <c r="L24" s="51">
        <f t="shared" si="6"/>
        <v>60</v>
      </c>
      <c r="M24" s="51">
        <f t="shared" si="6"/>
        <v>0</v>
      </c>
      <c r="N24" s="51">
        <f t="shared" si="6"/>
        <v>0</v>
      </c>
      <c r="O24" s="151">
        <f t="shared" si="5"/>
        <v>351</v>
      </c>
    </row>
    <row r="25" spans="1:15" ht="18" customHeight="1">
      <c r="A25" s="27" t="s">
        <v>57</v>
      </c>
      <c r="B25" s="28" t="s">
        <v>56</v>
      </c>
      <c r="C25" s="29" t="s">
        <v>81</v>
      </c>
      <c r="D25" s="49">
        <f>SUM(E25:F25)</f>
        <v>162</v>
      </c>
      <c r="E25" s="105">
        <v>54</v>
      </c>
      <c r="F25" s="127">
        <f>SUM(I25:N25)</f>
        <v>108</v>
      </c>
      <c r="G25" s="50">
        <v>50</v>
      </c>
      <c r="H25" s="50">
        <v>58</v>
      </c>
      <c r="I25" s="52">
        <v>28</v>
      </c>
      <c r="J25" s="50">
        <v>40</v>
      </c>
      <c r="K25" s="50">
        <v>20</v>
      </c>
      <c r="L25" s="50">
        <v>20</v>
      </c>
      <c r="M25" s="50">
        <v>0</v>
      </c>
      <c r="N25" s="53">
        <v>0</v>
      </c>
      <c r="O25" s="151">
        <f t="shared" si="5"/>
        <v>108</v>
      </c>
    </row>
    <row r="26" spans="1:15" ht="18.75" customHeight="1">
      <c r="A26" s="27" t="s">
        <v>58</v>
      </c>
      <c r="B26" s="28" t="s">
        <v>85</v>
      </c>
      <c r="C26" s="29" t="s">
        <v>157</v>
      </c>
      <c r="D26" s="49">
        <f>SUM(E26:F26)</f>
        <v>256</v>
      </c>
      <c r="E26" s="105">
        <v>85</v>
      </c>
      <c r="F26" s="127">
        <f>SUM(I26:N26)</f>
        <v>171</v>
      </c>
      <c r="G26" s="50">
        <v>153</v>
      </c>
      <c r="H26" s="50">
        <v>18</v>
      </c>
      <c r="I26" s="52">
        <v>34</v>
      </c>
      <c r="J26" s="50">
        <v>46</v>
      </c>
      <c r="K26" s="50">
        <v>51</v>
      </c>
      <c r="L26" s="50">
        <v>40</v>
      </c>
      <c r="M26" s="50">
        <v>0</v>
      </c>
      <c r="N26" s="53">
        <v>0</v>
      </c>
      <c r="O26" s="151">
        <f t="shared" si="5"/>
        <v>171</v>
      </c>
    </row>
    <row r="27" spans="1:15" ht="22.5" customHeight="1">
      <c r="A27" s="27" t="s">
        <v>95</v>
      </c>
      <c r="B27" s="28" t="s">
        <v>86</v>
      </c>
      <c r="C27" s="29" t="s">
        <v>92</v>
      </c>
      <c r="D27" s="49">
        <f>SUM(E27:F27)</f>
        <v>108</v>
      </c>
      <c r="E27" s="105">
        <v>36</v>
      </c>
      <c r="F27" s="127">
        <f>SUM(I27:N27)</f>
        <v>72</v>
      </c>
      <c r="G27" s="50">
        <v>65</v>
      </c>
      <c r="H27" s="50">
        <v>7</v>
      </c>
      <c r="I27" s="54">
        <v>34</v>
      </c>
      <c r="J27" s="55">
        <v>38</v>
      </c>
      <c r="K27" s="55">
        <v>0</v>
      </c>
      <c r="L27" s="55">
        <v>0</v>
      </c>
      <c r="M27" s="50">
        <v>0</v>
      </c>
      <c r="N27" s="53">
        <v>0</v>
      </c>
      <c r="O27" s="151">
        <f t="shared" si="5"/>
        <v>72</v>
      </c>
    </row>
    <row r="28" spans="1:15" ht="30" customHeight="1">
      <c r="A28" s="19"/>
      <c r="B28" s="83" t="s">
        <v>118</v>
      </c>
      <c r="C28" s="22"/>
      <c r="D28" s="86">
        <f>SUM(D29:D32)</f>
        <v>216</v>
      </c>
      <c r="E28" s="86">
        <f aca="true" t="shared" si="7" ref="E28:N28">SUM(E29:E32)</f>
        <v>71</v>
      </c>
      <c r="F28" s="128">
        <f t="shared" si="7"/>
        <v>145</v>
      </c>
      <c r="G28" s="86">
        <f t="shared" si="7"/>
        <v>75</v>
      </c>
      <c r="H28" s="86">
        <f t="shared" si="7"/>
        <v>70</v>
      </c>
      <c r="I28" s="86">
        <f t="shared" si="7"/>
        <v>34</v>
      </c>
      <c r="J28" s="86">
        <f t="shared" si="7"/>
        <v>0</v>
      </c>
      <c r="K28" s="86">
        <f t="shared" si="7"/>
        <v>46</v>
      </c>
      <c r="L28" s="86">
        <f t="shared" si="7"/>
        <v>50</v>
      </c>
      <c r="M28" s="86">
        <f t="shared" si="7"/>
        <v>0</v>
      </c>
      <c r="N28" s="86">
        <f t="shared" si="7"/>
        <v>15</v>
      </c>
      <c r="O28" s="151">
        <f t="shared" si="5"/>
        <v>145</v>
      </c>
    </row>
    <row r="29" spans="1:15" ht="24.75" customHeight="1">
      <c r="A29" s="27" t="s">
        <v>165</v>
      </c>
      <c r="B29" s="28" t="s">
        <v>96</v>
      </c>
      <c r="C29" s="29" t="s">
        <v>81</v>
      </c>
      <c r="D29" s="49">
        <f>SUM(E29:F29)</f>
        <v>50</v>
      </c>
      <c r="E29" s="105">
        <v>16</v>
      </c>
      <c r="F29" s="127">
        <f>SUM(I29:N29)</f>
        <v>34</v>
      </c>
      <c r="G29" s="50">
        <v>24</v>
      </c>
      <c r="H29" s="50">
        <v>10</v>
      </c>
      <c r="I29" s="52">
        <v>34</v>
      </c>
      <c r="J29" s="50">
        <v>0</v>
      </c>
      <c r="K29" s="50">
        <v>0</v>
      </c>
      <c r="L29" s="50">
        <v>0</v>
      </c>
      <c r="M29" s="50">
        <v>0</v>
      </c>
      <c r="N29" s="53">
        <v>0</v>
      </c>
      <c r="O29" s="151">
        <f t="shared" si="5"/>
        <v>34</v>
      </c>
    </row>
    <row r="30" spans="1:15" s="153" customFormat="1" ht="24" customHeight="1">
      <c r="A30" s="27" t="s">
        <v>166</v>
      </c>
      <c r="B30" s="28" t="s">
        <v>97</v>
      </c>
      <c r="C30" s="29" t="s">
        <v>81</v>
      </c>
      <c r="D30" s="49">
        <f>SUM(E30:F30)</f>
        <v>54</v>
      </c>
      <c r="E30" s="105">
        <v>18</v>
      </c>
      <c r="F30" s="127">
        <f>SUM(I30:N30)</f>
        <v>36</v>
      </c>
      <c r="G30" s="50">
        <v>26</v>
      </c>
      <c r="H30" s="50">
        <v>10</v>
      </c>
      <c r="I30" s="52">
        <v>0</v>
      </c>
      <c r="J30" s="50">
        <v>0</v>
      </c>
      <c r="K30" s="50">
        <v>16</v>
      </c>
      <c r="L30" s="50">
        <v>20</v>
      </c>
      <c r="M30" s="50"/>
      <c r="N30" s="53">
        <v>0</v>
      </c>
      <c r="O30" s="151">
        <f t="shared" si="5"/>
        <v>36</v>
      </c>
    </row>
    <row r="31" spans="1:15" s="153" customFormat="1" ht="24" customHeight="1">
      <c r="A31" s="27" t="s">
        <v>167</v>
      </c>
      <c r="B31" s="28" t="s">
        <v>147</v>
      </c>
      <c r="C31" s="29" t="s">
        <v>81</v>
      </c>
      <c r="D31" s="49">
        <f>SUM(E31:F31)</f>
        <v>67</v>
      </c>
      <c r="E31" s="105">
        <v>22</v>
      </c>
      <c r="F31" s="127">
        <f>SUM(I31:N31)</f>
        <v>45</v>
      </c>
      <c r="G31" s="50">
        <v>15</v>
      </c>
      <c r="H31" s="50">
        <v>30</v>
      </c>
      <c r="I31" s="52">
        <v>0</v>
      </c>
      <c r="J31" s="50">
        <v>0</v>
      </c>
      <c r="K31" s="50"/>
      <c r="L31" s="50">
        <v>30</v>
      </c>
      <c r="M31" s="50"/>
      <c r="N31" s="53">
        <v>15</v>
      </c>
      <c r="O31" s="151">
        <f t="shared" si="5"/>
        <v>45</v>
      </c>
    </row>
    <row r="32" spans="1:15" s="153" customFormat="1" ht="31.5" customHeight="1">
      <c r="A32" s="27" t="s">
        <v>168</v>
      </c>
      <c r="B32" s="28" t="s">
        <v>148</v>
      </c>
      <c r="C32" s="29" t="s">
        <v>81</v>
      </c>
      <c r="D32" s="49">
        <f>SUM(E32:F32)</f>
        <v>45</v>
      </c>
      <c r="E32" s="105">
        <v>15</v>
      </c>
      <c r="F32" s="127">
        <f>SUM(I32:N32)</f>
        <v>30</v>
      </c>
      <c r="G32" s="50">
        <v>10</v>
      </c>
      <c r="H32" s="50">
        <v>20</v>
      </c>
      <c r="I32" s="52">
        <v>0</v>
      </c>
      <c r="J32" s="50">
        <v>0</v>
      </c>
      <c r="K32" s="50">
        <v>30</v>
      </c>
      <c r="L32" s="50"/>
      <c r="M32" s="50"/>
      <c r="N32" s="53">
        <v>0</v>
      </c>
      <c r="O32" s="151">
        <f t="shared" si="5"/>
        <v>30</v>
      </c>
    </row>
    <row r="33" spans="1:15" ht="24" customHeight="1">
      <c r="A33" s="19" t="s">
        <v>88</v>
      </c>
      <c r="B33" s="83" t="s">
        <v>128</v>
      </c>
      <c r="C33" s="21"/>
      <c r="D33" s="84">
        <f>D34+D38+D64</f>
        <v>2234</v>
      </c>
      <c r="E33" s="84">
        <f aca="true" t="shared" si="8" ref="E33:N33">E34+E38+E64</f>
        <v>254</v>
      </c>
      <c r="F33" s="129">
        <f t="shared" si="8"/>
        <v>1980</v>
      </c>
      <c r="G33" s="84">
        <f t="shared" si="8"/>
        <v>346</v>
      </c>
      <c r="H33" s="84">
        <f t="shared" si="8"/>
        <v>1634</v>
      </c>
      <c r="I33" s="84">
        <f t="shared" si="8"/>
        <v>68</v>
      </c>
      <c r="J33" s="84">
        <f t="shared" si="8"/>
        <v>172</v>
      </c>
      <c r="K33" s="84">
        <f t="shared" si="8"/>
        <v>112</v>
      </c>
      <c r="L33" s="84">
        <f t="shared" si="8"/>
        <v>392</v>
      </c>
      <c r="M33" s="84">
        <f t="shared" si="8"/>
        <v>602</v>
      </c>
      <c r="N33" s="84">
        <f t="shared" si="8"/>
        <v>634</v>
      </c>
      <c r="O33" s="151">
        <f t="shared" si="5"/>
        <v>1980</v>
      </c>
    </row>
    <row r="34" spans="1:15" ht="29.25" customHeight="1">
      <c r="A34" s="57" t="s">
        <v>119</v>
      </c>
      <c r="B34" s="58" t="s">
        <v>120</v>
      </c>
      <c r="C34" s="59"/>
      <c r="D34" s="60">
        <f>SUM(D35:D37)</f>
        <v>134</v>
      </c>
      <c r="E34" s="60">
        <f aca="true" t="shared" si="9" ref="E34:N34">SUM(E35:E37)</f>
        <v>38</v>
      </c>
      <c r="F34" s="130">
        <f t="shared" si="9"/>
        <v>96</v>
      </c>
      <c r="G34" s="60">
        <f t="shared" si="9"/>
        <v>64</v>
      </c>
      <c r="H34" s="60">
        <f t="shared" si="9"/>
        <v>32</v>
      </c>
      <c r="I34" s="60">
        <f t="shared" si="9"/>
        <v>32</v>
      </c>
      <c r="J34" s="60">
        <f t="shared" si="9"/>
        <v>0</v>
      </c>
      <c r="K34" s="60">
        <f t="shared" si="9"/>
        <v>0</v>
      </c>
      <c r="L34" s="60">
        <f t="shared" si="9"/>
        <v>0</v>
      </c>
      <c r="M34" s="60">
        <f t="shared" si="9"/>
        <v>12</v>
      </c>
      <c r="N34" s="60">
        <f t="shared" si="9"/>
        <v>52</v>
      </c>
      <c r="O34" s="151">
        <f t="shared" si="5"/>
        <v>96</v>
      </c>
    </row>
    <row r="35" spans="1:15" ht="34.5" customHeight="1">
      <c r="A35" s="43" t="s">
        <v>121</v>
      </c>
      <c r="B35" s="42" t="s">
        <v>122</v>
      </c>
      <c r="C35" s="30" t="s">
        <v>81</v>
      </c>
      <c r="D35" s="67">
        <f>SUM(E35,F35)</f>
        <v>48</v>
      </c>
      <c r="E35" s="107">
        <v>16</v>
      </c>
      <c r="F35" s="131">
        <f>SUM(I35:N35)</f>
        <v>32</v>
      </c>
      <c r="G35" s="64">
        <v>26</v>
      </c>
      <c r="H35" s="64">
        <v>6</v>
      </c>
      <c r="I35" s="65">
        <v>32</v>
      </c>
      <c r="J35" s="65">
        <v>0</v>
      </c>
      <c r="K35" s="65">
        <v>0</v>
      </c>
      <c r="L35" s="65">
        <v>0</v>
      </c>
      <c r="M35" s="66">
        <v>0</v>
      </c>
      <c r="N35" s="53">
        <v>0</v>
      </c>
      <c r="O35" s="151">
        <f t="shared" si="5"/>
        <v>32</v>
      </c>
    </row>
    <row r="36" spans="1:15" ht="36.75" customHeight="1">
      <c r="A36" s="39" t="s">
        <v>123</v>
      </c>
      <c r="B36" s="42" t="s">
        <v>159</v>
      </c>
      <c r="C36" s="30" t="s">
        <v>81</v>
      </c>
      <c r="D36" s="67">
        <f>SUM(E36,F36)</f>
        <v>38</v>
      </c>
      <c r="E36" s="107">
        <v>6</v>
      </c>
      <c r="F36" s="131">
        <f>SUM(I36:N36)</f>
        <v>32</v>
      </c>
      <c r="G36" s="64">
        <v>22</v>
      </c>
      <c r="H36" s="64">
        <v>10</v>
      </c>
      <c r="I36" s="65">
        <v>0</v>
      </c>
      <c r="J36" s="65">
        <v>0</v>
      </c>
      <c r="K36" s="65">
        <v>0</v>
      </c>
      <c r="L36" s="65">
        <v>0</v>
      </c>
      <c r="M36" s="66">
        <v>12</v>
      </c>
      <c r="N36" s="53">
        <v>20</v>
      </c>
      <c r="O36" s="151">
        <f t="shared" si="5"/>
        <v>32</v>
      </c>
    </row>
    <row r="37" spans="1:15" s="153" customFormat="1" ht="31.5" customHeight="1">
      <c r="A37" s="27" t="s">
        <v>124</v>
      </c>
      <c r="B37" s="28" t="s">
        <v>158</v>
      </c>
      <c r="C37" s="29" t="s">
        <v>81</v>
      </c>
      <c r="D37" s="49">
        <f>SUM(E37:F37)</f>
        <v>48</v>
      </c>
      <c r="E37" s="105">
        <v>16</v>
      </c>
      <c r="F37" s="127">
        <v>32</v>
      </c>
      <c r="G37" s="50">
        <v>16</v>
      </c>
      <c r="H37" s="50">
        <v>16</v>
      </c>
      <c r="I37" s="52">
        <v>0</v>
      </c>
      <c r="J37" s="50">
        <v>0</v>
      </c>
      <c r="K37" s="50">
        <v>0</v>
      </c>
      <c r="L37" s="50">
        <v>0</v>
      </c>
      <c r="M37" s="50"/>
      <c r="N37" s="53">
        <v>32</v>
      </c>
      <c r="O37" s="151">
        <f t="shared" si="5"/>
        <v>32</v>
      </c>
    </row>
    <row r="38" spans="1:15" ht="24" customHeight="1">
      <c r="A38" s="34" t="s">
        <v>59</v>
      </c>
      <c r="B38" s="35" t="s">
        <v>98</v>
      </c>
      <c r="C38" s="34"/>
      <c r="D38" s="68">
        <f>SUM(D39,D42,D48,D54,D60)</f>
        <v>2060</v>
      </c>
      <c r="E38" s="68">
        <f aca="true" t="shared" si="10" ref="E38:N38">SUM(E39,E42,E48,E54,E60)</f>
        <v>216</v>
      </c>
      <c r="F38" s="132">
        <f t="shared" si="10"/>
        <v>1844</v>
      </c>
      <c r="G38" s="68">
        <f t="shared" si="10"/>
        <v>282</v>
      </c>
      <c r="H38" s="68">
        <f t="shared" si="10"/>
        <v>1562</v>
      </c>
      <c r="I38" s="68">
        <f t="shared" si="10"/>
        <v>36</v>
      </c>
      <c r="J38" s="68">
        <f t="shared" si="10"/>
        <v>172</v>
      </c>
      <c r="K38" s="68">
        <f t="shared" si="10"/>
        <v>112</v>
      </c>
      <c r="L38" s="68">
        <f t="shared" si="10"/>
        <v>392</v>
      </c>
      <c r="M38" s="68">
        <f t="shared" si="10"/>
        <v>590</v>
      </c>
      <c r="N38" s="68">
        <f t="shared" si="10"/>
        <v>542</v>
      </c>
      <c r="O38" s="151">
        <f t="shared" si="5"/>
        <v>1844</v>
      </c>
    </row>
    <row r="39" spans="1:15" s="153" customFormat="1" ht="33.75" customHeight="1">
      <c r="A39" s="70" t="s">
        <v>130</v>
      </c>
      <c r="B39" s="71" t="s">
        <v>131</v>
      </c>
      <c r="C39" s="72" t="s">
        <v>89</v>
      </c>
      <c r="D39" s="73">
        <f>SUM(D40:D41)</f>
        <v>42</v>
      </c>
      <c r="E39" s="73">
        <f aca="true" t="shared" si="11" ref="E39:N39">SUM(E40:E41)</f>
        <v>6</v>
      </c>
      <c r="F39" s="133">
        <f t="shared" si="11"/>
        <v>36</v>
      </c>
      <c r="G39" s="73">
        <f t="shared" si="11"/>
        <v>8</v>
      </c>
      <c r="H39" s="73">
        <f t="shared" si="11"/>
        <v>28</v>
      </c>
      <c r="I39" s="73">
        <f t="shared" si="11"/>
        <v>36</v>
      </c>
      <c r="J39" s="73">
        <f t="shared" si="11"/>
        <v>0</v>
      </c>
      <c r="K39" s="73">
        <f t="shared" si="11"/>
        <v>0</v>
      </c>
      <c r="L39" s="73">
        <f t="shared" si="11"/>
        <v>0</v>
      </c>
      <c r="M39" s="73">
        <f t="shared" si="11"/>
        <v>0</v>
      </c>
      <c r="N39" s="73">
        <f t="shared" si="11"/>
        <v>0</v>
      </c>
      <c r="O39" s="151">
        <f t="shared" si="5"/>
        <v>36</v>
      </c>
    </row>
    <row r="40" spans="1:15" ht="24" customHeight="1">
      <c r="A40" s="36" t="s">
        <v>99</v>
      </c>
      <c r="B40" s="38" t="s">
        <v>160</v>
      </c>
      <c r="C40" s="37" t="s">
        <v>81</v>
      </c>
      <c r="D40" s="69">
        <f>SUM(E40:F40)</f>
        <v>18</v>
      </c>
      <c r="E40" s="108">
        <v>6</v>
      </c>
      <c r="F40" s="134">
        <v>12</v>
      </c>
      <c r="G40" s="53">
        <v>8</v>
      </c>
      <c r="H40" s="53">
        <v>4</v>
      </c>
      <c r="I40" s="53">
        <v>12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151">
        <f t="shared" si="5"/>
        <v>12</v>
      </c>
    </row>
    <row r="41" spans="1:15" ht="33.75" customHeight="1">
      <c r="A41" s="36" t="s">
        <v>100</v>
      </c>
      <c r="B41" s="38" t="s">
        <v>13</v>
      </c>
      <c r="C41" s="37" t="s">
        <v>81</v>
      </c>
      <c r="D41" s="69">
        <f>SUM(E41:F41)</f>
        <v>24</v>
      </c>
      <c r="E41" s="108">
        <v>0</v>
      </c>
      <c r="F41" s="134">
        <f>SUM(I41:N41)</f>
        <v>24</v>
      </c>
      <c r="G41" s="53">
        <v>0</v>
      </c>
      <c r="H41" s="53">
        <v>24</v>
      </c>
      <c r="I41" s="53">
        <v>24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151">
        <f t="shared" si="5"/>
        <v>24</v>
      </c>
    </row>
    <row r="42" spans="1:15" s="153" customFormat="1" ht="24" customHeight="1">
      <c r="A42" s="70" t="s">
        <v>132</v>
      </c>
      <c r="B42" s="71" t="s">
        <v>133</v>
      </c>
      <c r="C42" s="72" t="s">
        <v>89</v>
      </c>
      <c r="D42" s="73">
        <f>SUM(D43:D47)</f>
        <v>632</v>
      </c>
      <c r="E42" s="73">
        <f aca="true" t="shared" si="12" ref="E42:N42">SUM(E43:E47)</f>
        <v>80</v>
      </c>
      <c r="F42" s="133">
        <f t="shared" si="12"/>
        <v>552</v>
      </c>
      <c r="G42" s="73">
        <f t="shared" si="12"/>
        <v>106</v>
      </c>
      <c r="H42" s="73">
        <f t="shared" si="12"/>
        <v>446</v>
      </c>
      <c r="I42" s="73">
        <f t="shared" si="12"/>
        <v>0</v>
      </c>
      <c r="J42" s="73">
        <f t="shared" si="12"/>
        <v>172</v>
      </c>
      <c r="K42" s="73">
        <f t="shared" si="12"/>
        <v>112</v>
      </c>
      <c r="L42" s="73">
        <f t="shared" si="12"/>
        <v>268</v>
      </c>
      <c r="M42" s="73">
        <f t="shared" si="12"/>
        <v>0</v>
      </c>
      <c r="N42" s="73">
        <f t="shared" si="12"/>
        <v>0</v>
      </c>
      <c r="O42" s="151">
        <f t="shared" si="5"/>
        <v>552</v>
      </c>
    </row>
    <row r="43" spans="1:15" ht="37.5" customHeight="1">
      <c r="A43" s="36" t="s">
        <v>60</v>
      </c>
      <c r="B43" s="38" t="s">
        <v>161</v>
      </c>
      <c r="C43" s="37" t="s">
        <v>81</v>
      </c>
      <c r="D43" s="69">
        <f>SUM(E43:F43)</f>
        <v>122</v>
      </c>
      <c r="E43" s="108">
        <v>40</v>
      </c>
      <c r="F43" s="134">
        <v>82</v>
      </c>
      <c r="G43" s="53">
        <v>54</v>
      </c>
      <c r="H43" s="53">
        <v>28</v>
      </c>
      <c r="I43" s="53">
        <v>0</v>
      </c>
      <c r="J43" s="53">
        <v>82</v>
      </c>
      <c r="K43" s="53">
        <v>0</v>
      </c>
      <c r="L43" s="53">
        <v>0</v>
      </c>
      <c r="M43" s="53">
        <v>0</v>
      </c>
      <c r="N43" s="53">
        <v>0</v>
      </c>
      <c r="O43" s="151">
        <f t="shared" si="5"/>
        <v>82</v>
      </c>
    </row>
    <row r="44" spans="1:15" ht="24" customHeight="1">
      <c r="A44" s="36" t="s">
        <v>102</v>
      </c>
      <c r="B44" s="38" t="s">
        <v>13</v>
      </c>
      <c r="C44" s="37" t="s">
        <v>81</v>
      </c>
      <c r="D44" s="69">
        <f>SUM(E44:F44)</f>
        <v>90</v>
      </c>
      <c r="E44" s="108">
        <v>0</v>
      </c>
      <c r="F44" s="134">
        <f>SUM(I44:N44)</f>
        <v>90</v>
      </c>
      <c r="G44" s="53">
        <v>0</v>
      </c>
      <c r="H44" s="53">
        <v>90</v>
      </c>
      <c r="I44" s="53">
        <v>0</v>
      </c>
      <c r="J44" s="53">
        <v>90</v>
      </c>
      <c r="K44" s="53">
        <v>0</v>
      </c>
      <c r="L44" s="53">
        <v>0</v>
      </c>
      <c r="M44" s="53">
        <v>0</v>
      </c>
      <c r="N44" s="53">
        <v>0</v>
      </c>
      <c r="O44" s="151">
        <f t="shared" si="5"/>
        <v>90</v>
      </c>
    </row>
    <row r="45" spans="1:15" ht="36" customHeight="1">
      <c r="A45" s="36" t="s">
        <v>70</v>
      </c>
      <c r="B45" s="38" t="s">
        <v>101</v>
      </c>
      <c r="C45" s="37" t="s">
        <v>81</v>
      </c>
      <c r="D45" s="69">
        <f>SUM(E45:F45)</f>
        <v>120</v>
      </c>
      <c r="E45" s="108">
        <v>40</v>
      </c>
      <c r="F45" s="134">
        <v>80</v>
      </c>
      <c r="G45" s="53">
        <v>52</v>
      </c>
      <c r="H45" s="53">
        <v>28</v>
      </c>
      <c r="I45" s="53">
        <v>0</v>
      </c>
      <c r="J45" s="53">
        <v>0</v>
      </c>
      <c r="K45" s="53">
        <v>40</v>
      </c>
      <c r="L45" s="53">
        <v>40</v>
      </c>
      <c r="M45" s="53">
        <v>0</v>
      </c>
      <c r="N45" s="53">
        <v>0</v>
      </c>
      <c r="O45" s="151">
        <f t="shared" si="5"/>
        <v>80</v>
      </c>
    </row>
    <row r="46" spans="1:15" ht="24" customHeight="1">
      <c r="A46" s="36" t="s">
        <v>103</v>
      </c>
      <c r="B46" s="38" t="s">
        <v>13</v>
      </c>
      <c r="C46" s="37" t="s">
        <v>81</v>
      </c>
      <c r="D46" s="69">
        <f>SUM(E46:F46)</f>
        <v>96</v>
      </c>
      <c r="E46" s="108">
        <v>0</v>
      </c>
      <c r="F46" s="134">
        <f>SUM(I46:N46)</f>
        <v>96</v>
      </c>
      <c r="G46" s="53">
        <v>0</v>
      </c>
      <c r="H46" s="53">
        <v>96</v>
      </c>
      <c r="I46" s="53">
        <v>0</v>
      </c>
      <c r="J46" s="53">
        <v>0</v>
      </c>
      <c r="K46" s="53">
        <v>72</v>
      </c>
      <c r="L46" s="53">
        <v>24</v>
      </c>
      <c r="M46" s="53">
        <v>0</v>
      </c>
      <c r="N46" s="53">
        <v>0</v>
      </c>
      <c r="O46" s="151">
        <f t="shared" si="5"/>
        <v>96</v>
      </c>
    </row>
    <row r="47" spans="1:15" ht="24" customHeight="1">
      <c r="A47" s="36" t="s">
        <v>108</v>
      </c>
      <c r="B47" s="38" t="s">
        <v>12</v>
      </c>
      <c r="C47" s="37" t="s">
        <v>81</v>
      </c>
      <c r="D47" s="69">
        <f>SUM(E47:F47)</f>
        <v>204</v>
      </c>
      <c r="E47" s="108">
        <v>0</v>
      </c>
      <c r="F47" s="134">
        <f>SUM(I47:N47)</f>
        <v>204</v>
      </c>
      <c r="G47" s="53">
        <v>0</v>
      </c>
      <c r="H47" s="53">
        <v>204</v>
      </c>
      <c r="I47" s="53">
        <v>0</v>
      </c>
      <c r="J47" s="53">
        <v>0</v>
      </c>
      <c r="K47" s="53">
        <v>0</v>
      </c>
      <c r="L47" s="53">
        <v>204</v>
      </c>
      <c r="M47" s="53">
        <v>0</v>
      </c>
      <c r="N47" s="53">
        <v>0</v>
      </c>
      <c r="O47" s="151">
        <f t="shared" si="5"/>
        <v>204</v>
      </c>
    </row>
    <row r="48" spans="1:15" s="153" customFormat="1" ht="24" customHeight="1">
      <c r="A48" s="70" t="s">
        <v>134</v>
      </c>
      <c r="B48" s="71" t="s">
        <v>135</v>
      </c>
      <c r="C48" s="72" t="s">
        <v>89</v>
      </c>
      <c r="D48" s="73">
        <f>SUM(D49:D53)</f>
        <v>618</v>
      </c>
      <c r="E48" s="73">
        <f aca="true" t="shared" si="13" ref="E48:N48">SUM(E49:E53)</f>
        <v>52</v>
      </c>
      <c r="F48" s="133">
        <f t="shared" si="13"/>
        <v>566</v>
      </c>
      <c r="G48" s="73">
        <f t="shared" si="13"/>
        <v>64</v>
      </c>
      <c r="H48" s="73">
        <f t="shared" si="13"/>
        <v>502</v>
      </c>
      <c r="I48" s="73">
        <f t="shared" si="13"/>
        <v>0</v>
      </c>
      <c r="J48" s="73">
        <f t="shared" si="13"/>
        <v>0</v>
      </c>
      <c r="K48" s="73">
        <f t="shared" si="13"/>
        <v>0</v>
      </c>
      <c r="L48" s="73">
        <f t="shared" si="13"/>
        <v>124</v>
      </c>
      <c r="M48" s="73">
        <f t="shared" si="13"/>
        <v>442</v>
      </c>
      <c r="N48" s="73">
        <f t="shared" si="13"/>
        <v>0</v>
      </c>
      <c r="O48" s="151">
        <f t="shared" si="5"/>
        <v>566</v>
      </c>
    </row>
    <row r="49" spans="1:15" ht="39.75" customHeight="1">
      <c r="A49" s="36" t="s">
        <v>61</v>
      </c>
      <c r="B49" s="38" t="s">
        <v>136</v>
      </c>
      <c r="C49" s="37" t="s">
        <v>81</v>
      </c>
      <c r="D49" s="69">
        <f>SUM(E49:F49)</f>
        <v>78</v>
      </c>
      <c r="E49" s="108">
        <v>26</v>
      </c>
      <c r="F49" s="134">
        <v>52</v>
      </c>
      <c r="G49" s="53">
        <v>32</v>
      </c>
      <c r="H49" s="53">
        <v>20</v>
      </c>
      <c r="I49" s="53">
        <v>0</v>
      </c>
      <c r="J49" s="53">
        <v>0</v>
      </c>
      <c r="K49" s="53">
        <v>0</v>
      </c>
      <c r="L49" s="53">
        <v>52</v>
      </c>
      <c r="M49" s="53">
        <v>0</v>
      </c>
      <c r="N49" s="53">
        <v>0</v>
      </c>
      <c r="O49" s="151">
        <f t="shared" si="5"/>
        <v>52</v>
      </c>
    </row>
    <row r="50" spans="1:15" ht="24" customHeight="1">
      <c r="A50" s="36" t="s">
        <v>104</v>
      </c>
      <c r="B50" s="38" t="s">
        <v>13</v>
      </c>
      <c r="C50" s="37" t="s">
        <v>81</v>
      </c>
      <c r="D50" s="69">
        <f>SUM(E50:F50)</f>
        <v>72</v>
      </c>
      <c r="E50" s="108">
        <v>0</v>
      </c>
      <c r="F50" s="134">
        <v>72</v>
      </c>
      <c r="G50" s="53">
        <v>0</v>
      </c>
      <c r="H50" s="53">
        <v>72</v>
      </c>
      <c r="I50" s="53">
        <v>0</v>
      </c>
      <c r="J50" s="53">
        <v>0</v>
      </c>
      <c r="K50" s="53">
        <v>0</v>
      </c>
      <c r="L50" s="53">
        <v>72</v>
      </c>
      <c r="M50" s="53">
        <v>0</v>
      </c>
      <c r="N50" s="53">
        <v>0</v>
      </c>
      <c r="O50" s="151">
        <f t="shared" si="5"/>
        <v>72</v>
      </c>
    </row>
    <row r="51" spans="1:15" ht="36" customHeight="1">
      <c r="A51" s="36" t="s">
        <v>105</v>
      </c>
      <c r="B51" s="38" t="s">
        <v>106</v>
      </c>
      <c r="C51" s="37" t="s">
        <v>81</v>
      </c>
      <c r="D51" s="69">
        <f>SUM(E51:F51)</f>
        <v>78</v>
      </c>
      <c r="E51" s="108">
        <v>26</v>
      </c>
      <c r="F51" s="134">
        <v>52</v>
      </c>
      <c r="G51" s="53">
        <v>32</v>
      </c>
      <c r="H51" s="53">
        <v>20</v>
      </c>
      <c r="I51" s="53">
        <v>0</v>
      </c>
      <c r="J51" s="53">
        <v>0</v>
      </c>
      <c r="K51" s="53">
        <v>0</v>
      </c>
      <c r="L51" s="53">
        <v>0</v>
      </c>
      <c r="M51" s="53">
        <v>52</v>
      </c>
      <c r="N51" s="53">
        <v>0</v>
      </c>
      <c r="O51" s="151">
        <f t="shared" si="5"/>
        <v>52</v>
      </c>
    </row>
    <row r="52" spans="1:15" ht="24" customHeight="1">
      <c r="A52" s="36" t="s">
        <v>107</v>
      </c>
      <c r="B52" s="38" t="s">
        <v>13</v>
      </c>
      <c r="C52" s="37" t="s">
        <v>81</v>
      </c>
      <c r="D52" s="69">
        <f>SUM(E52:F52)</f>
        <v>78</v>
      </c>
      <c r="E52" s="108">
        <v>0</v>
      </c>
      <c r="F52" s="134">
        <f>SUM(I52:N52)</f>
        <v>78</v>
      </c>
      <c r="G52" s="53">
        <v>0</v>
      </c>
      <c r="H52" s="53">
        <v>78</v>
      </c>
      <c r="I52" s="53">
        <v>0</v>
      </c>
      <c r="J52" s="53">
        <v>0</v>
      </c>
      <c r="K52" s="53">
        <v>0</v>
      </c>
      <c r="L52" s="53">
        <v>0</v>
      </c>
      <c r="M52" s="53">
        <v>78</v>
      </c>
      <c r="N52" s="53">
        <v>0</v>
      </c>
      <c r="O52" s="151">
        <f t="shared" si="5"/>
        <v>78</v>
      </c>
    </row>
    <row r="53" spans="1:15" ht="28.5" customHeight="1">
      <c r="A53" s="74" t="s">
        <v>109</v>
      </c>
      <c r="B53" s="75" t="s">
        <v>12</v>
      </c>
      <c r="C53" s="74" t="s">
        <v>81</v>
      </c>
      <c r="D53" s="69">
        <f>SUM(E53:F53)</f>
        <v>312</v>
      </c>
      <c r="E53" s="109">
        <v>0</v>
      </c>
      <c r="F53" s="134">
        <f>SUM(I53:N53)</f>
        <v>312</v>
      </c>
      <c r="G53" s="74">
        <v>0</v>
      </c>
      <c r="H53" s="74">
        <v>312</v>
      </c>
      <c r="I53" s="74">
        <v>0</v>
      </c>
      <c r="J53" s="74">
        <v>0</v>
      </c>
      <c r="K53" s="74">
        <v>0</v>
      </c>
      <c r="L53" s="74">
        <v>0</v>
      </c>
      <c r="M53" s="74">
        <v>312</v>
      </c>
      <c r="N53" s="74">
        <v>0</v>
      </c>
      <c r="O53" s="151">
        <f t="shared" si="5"/>
        <v>312</v>
      </c>
    </row>
    <row r="54" spans="1:15" s="153" customFormat="1" ht="52.5" customHeight="1">
      <c r="A54" s="70" t="s">
        <v>137</v>
      </c>
      <c r="B54" s="71" t="s">
        <v>162</v>
      </c>
      <c r="C54" s="72" t="s">
        <v>89</v>
      </c>
      <c r="D54" s="76">
        <f>SUM(D55:D59)</f>
        <v>676</v>
      </c>
      <c r="E54" s="76">
        <f aca="true" t="shared" si="14" ref="E54:N54">SUM(E55:E59)</f>
        <v>68</v>
      </c>
      <c r="F54" s="135">
        <f t="shared" si="14"/>
        <v>608</v>
      </c>
      <c r="G54" s="76">
        <f t="shared" si="14"/>
        <v>92</v>
      </c>
      <c r="H54" s="76">
        <f t="shared" si="14"/>
        <v>516</v>
      </c>
      <c r="I54" s="76">
        <f t="shared" si="14"/>
        <v>0</v>
      </c>
      <c r="J54" s="76">
        <f t="shared" si="14"/>
        <v>0</v>
      </c>
      <c r="K54" s="76">
        <f t="shared" si="14"/>
        <v>0</v>
      </c>
      <c r="L54" s="76">
        <f t="shared" si="14"/>
        <v>0</v>
      </c>
      <c r="M54" s="76">
        <f t="shared" si="14"/>
        <v>148</v>
      </c>
      <c r="N54" s="76">
        <f t="shared" si="14"/>
        <v>460</v>
      </c>
      <c r="O54" s="151">
        <f t="shared" si="5"/>
        <v>608</v>
      </c>
    </row>
    <row r="55" spans="1:15" ht="46.5" customHeight="1">
      <c r="A55" s="36" t="s">
        <v>62</v>
      </c>
      <c r="B55" s="38" t="s">
        <v>163</v>
      </c>
      <c r="C55" s="37" t="s">
        <v>81</v>
      </c>
      <c r="D55" s="69">
        <f>SUM(E55:F55)</f>
        <v>104</v>
      </c>
      <c r="E55" s="110">
        <v>34</v>
      </c>
      <c r="F55" s="134">
        <v>70</v>
      </c>
      <c r="G55" s="53">
        <v>46</v>
      </c>
      <c r="H55" s="53">
        <v>24</v>
      </c>
      <c r="I55" s="53">
        <v>0</v>
      </c>
      <c r="J55" s="53">
        <v>0</v>
      </c>
      <c r="K55" s="53">
        <v>0</v>
      </c>
      <c r="L55" s="53">
        <v>0</v>
      </c>
      <c r="M55" s="53">
        <v>70</v>
      </c>
      <c r="N55" s="53"/>
      <c r="O55" s="151">
        <f t="shared" si="5"/>
        <v>70</v>
      </c>
    </row>
    <row r="56" spans="1:15" ht="41.25" customHeight="1">
      <c r="A56" s="39" t="s">
        <v>112</v>
      </c>
      <c r="B56" s="28" t="s">
        <v>13</v>
      </c>
      <c r="C56" s="29" t="s">
        <v>81</v>
      </c>
      <c r="D56" s="69">
        <f>SUM(E56:F56)</f>
        <v>78</v>
      </c>
      <c r="E56" s="105">
        <v>0</v>
      </c>
      <c r="F56" s="134">
        <f>SUM(I56:N56)</f>
        <v>78</v>
      </c>
      <c r="G56" s="50">
        <v>0</v>
      </c>
      <c r="H56" s="50">
        <v>78</v>
      </c>
      <c r="I56" s="52">
        <v>0</v>
      </c>
      <c r="J56" s="50">
        <v>0</v>
      </c>
      <c r="K56" s="50">
        <v>0</v>
      </c>
      <c r="L56" s="50">
        <v>0</v>
      </c>
      <c r="M56" s="50">
        <v>78</v>
      </c>
      <c r="N56" s="53"/>
      <c r="O56" s="151">
        <f t="shared" si="5"/>
        <v>78</v>
      </c>
    </row>
    <row r="57" spans="1:15" ht="55.5" customHeight="1">
      <c r="A57" s="39" t="s">
        <v>110</v>
      </c>
      <c r="B57" s="28" t="s">
        <v>111</v>
      </c>
      <c r="C57" s="29" t="s">
        <v>81</v>
      </c>
      <c r="D57" s="69">
        <f>SUM(E57:F57)</f>
        <v>104</v>
      </c>
      <c r="E57" s="105">
        <v>34</v>
      </c>
      <c r="F57" s="134">
        <v>70</v>
      </c>
      <c r="G57" s="50">
        <v>46</v>
      </c>
      <c r="H57" s="50">
        <v>24</v>
      </c>
      <c r="I57" s="52">
        <v>0</v>
      </c>
      <c r="J57" s="50">
        <v>0</v>
      </c>
      <c r="K57" s="50">
        <v>0</v>
      </c>
      <c r="L57" s="50">
        <v>0</v>
      </c>
      <c r="M57" s="50">
        <v>0</v>
      </c>
      <c r="N57" s="53">
        <v>70</v>
      </c>
      <c r="O57" s="151">
        <f t="shared" si="5"/>
        <v>70</v>
      </c>
    </row>
    <row r="58" spans="1:15" ht="38.25" customHeight="1">
      <c r="A58" s="74" t="s">
        <v>113</v>
      </c>
      <c r="B58" s="75" t="s">
        <v>13</v>
      </c>
      <c r="C58" s="53" t="s">
        <v>81</v>
      </c>
      <c r="D58" s="69">
        <f>SUM(E58:F58)</f>
        <v>78</v>
      </c>
      <c r="E58" s="108">
        <v>0</v>
      </c>
      <c r="F58" s="134">
        <f>SUM(I58:N58)</f>
        <v>78</v>
      </c>
      <c r="G58" s="53">
        <v>0</v>
      </c>
      <c r="H58" s="53">
        <v>78</v>
      </c>
      <c r="I58" s="53">
        <f>SUM(I59:I62)</f>
        <v>0</v>
      </c>
      <c r="J58" s="53">
        <f>SUM(J59:J62)</f>
        <v>0</v>
      </c>
      <c r="K58" s="53">
        <f>SUM(K59:K62)</f>
        <v>0</v>
      </c>
      <c r="L58" s="53">
        <v>0</v>
      </c>
      <c r="M58" s="53">
        <v>0</v>
      </c>
      <c r="N58" s="53">
        <v>78</v>
      </c>
      <c r="O58" s="151">
        <f t="shared" si="5"/>
        <v>78</v>
      </c>
    </row>
    <row r="59" spans="1:15" ht="38.25" customHeight="1">
      <c r="A59" s="40" t="s">
        <v>114</v>
      </c>
      <c r="B59" s="38" t="s">
        <v>12</v>
      </c>
      <c r="C59" s="37" t="s">
        <v>81</v>
      </c>
      <c r="D59" s="69">
        <f>SUM(E59:F59)</f>
        <v>312</v>
      </c>
      <c r="E59" s="108">
        <v>0</v>
      </c>
      <c r="F59" s="134">
        <f>SUM(I59:N59)</f>
        <v>312</v>
      </c>
      <c r="G59" s="53">
        <v>0</v>
      </c>
      <c r="H59" s="53">
        <v>312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312</v>
      </c>
      <c r="O59" s="151">
        <f t="shared" si="5"/>
        <v>312</v>
      </c>
    </row>
    <row r="60" spans="1:15" s="153" customFormat="1" ht="38.25" customHeight="1">
      <c r="A60" s="78" t="s">
        <v>138</v>
      </c>
      <c r="B60" s="77" t="s">
        <v>139</v>
      </c>
      <c r="C60" s="79" t="s">
        <v>89</v>
      </c>
      <c r="D60" s="80">
        <f>SUM(D61:D63)</f>
        <v>92</v>
      </c>
      <c r="E60" s="80">
        <f aca="true" t="shared" si="15" ref="E60:N60">SUM(E61:E63)</f>
        <v>10</v>
      </c>
      <c r="F60" s="130">
        <f t="shared" si="15"/>
        <v>82</v>
      </c>
      <c r="G60" s="80">
        <f t="shared" si="15"/>
        <v>12</v>
      </c>
      <c r="H60" s="80">
        <f t="shared" si="15"/>
        <v>70</v>
      </c>
      <c r="I60" s="80">
        <f t="shared" si="15"/>
        <v>0</v>
      </c>
      <c r="J60" s="80">
        <f t="shared" si="15"/>
        <v>0</v>
      </c>
      <c r="K60" s="80">
        <f t="shared" si="15"/>
        <v>0</v>
      </c>
      <c r="L60" s="80">
        <f t="shared" si="15"/>
        <v>0</v>
      </c>
      <c r="M60" s="80">
        <f t="shared" si="15"/>
        <v>0</v>
      </c>
      <c r="N60" s="80">
        <f t="shared" si="15"/>
        <v>82</v>
      </c>
      <c r="O60" s="151">
        <f t="shared" si="5"/>
        <v>82</v>
      </c>
    </row>
    <row r="61" spans="1:15" ht="33" customHeight="1">
      <c r="A61" s="41" t="s">
        <v>71</v>
      </c>
      <c r="B61" s="42" t="s">
        <v>115</v>
      </c>
      <c r="C61" s="50" t="s">
        <v>81</v>
      </c>
      <c r="D61" s="67">
        <f>SUM(E61:F61)</f>
        <v>32</v>
      </c>
      <c r="E61" s="107">
        <v>10</v>
      </c>
      <c r="F61" s="131">
        <f>SUM(I61:N61)</f>
        <v>22</v>
      </c>
      <c r="G61" s="64">
        <v>12</v>
      </c>
      <c r="H61" s="64">
        <v>10</v>
      </c>
      <c r="I61" s="65">
        <v>0</v>
      </c>
      <c r="J61" s="65">
        <v>0</v>
      </c>
      <c r="K61" s="65">
        <v>0</v>
      </c>
      <c r="L61" s="65">
        <v>0</v>
      </c>
      <c r="M61" s="66">
        <v>0</v>
      </c>
      <c r="N61" s="53">
        <v>22</v>
      </c>
      <c r="O61" s="151">
        <f t="shared" si="5"/>
        <v>22</v>
      </c>
    </row>
    <row r="62" spans="1:15" ht="27" customHeight="1">
      <c r="A62" s="46" t="s">
        <v>116</v>
      </c>
      <c r="B62" s="42" t="s">
        <v>13</v>
      </c>
      <c r="C62" s="50" t="s">
        <v>81</v>
      </c>
      <c r="D62" s="67">
        <f>SUM(E62:F62)</f>
        <v>24</v>
      </c>
      <c r="E62" s="107">
        <v>0</v>
      </c>
      <c r="F62" s="131">
        <f>SUM(I62:N62)</f>
        <v>24</v>
      </c>
      <c r="G62" s="64">
        <v>0</v>
      </c>
      <c r="H62" s="64">
        <v>24</v>
      </c>
      <c r="I62" s="65">
        <v>0</v>
      </c>
      <c r="J62" s="65">
        <v>0</v>
      </c>
      <c r="K62" s="65">
        <v>0</v>
      </c>
      <c r="L62" s="65">
        <v>0</v>
      </c>
      <c r="M62" s="66">
        <v>0</v>
      </c>
      <c r="N62" s="53">
        <v>24</v>
      </c>
      <c r="O62" s="151">
        <f t="shared" si="5"/>
        <v>24</v>
      </c>
    </row>
    <row r="63" spans="1:15" ht="26.25" customHeight="1">
      <c r="A63" s="56" t="s">
        <v>117</v>
      </c>
      <c r="B63" s="81" t="s">
        <v>12</v>
      </c>
      <c r="C63" s="62" t="s">
        <v>81</v>
      </c>
      <c r="D63" s="67">
        <f>SUM(E63:F63)</f>
        <v>36</v>
      </c>
      <c r="E63" s="111">
        <v>0</v>
      </c>
      <c r="F63" s="131">
        <f>SUM(I63:N63)</f>
        <v>36</v>
      </c>
      <c r="G63" s="50">
        <v>0</v>
      </c>
      <c r="H63" s="62">
        <v>36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82">
        <v>36</v>
      </c>
      <c r="O63" s="151">
        <f t="shared" si="5"/>
        <v>36</v>
      </c>
    </row>
    <row r="64" spans="1:15" ht="29.25" customHeight="1">
      <c r="A64" s="56" t="s">
        <v>141</v>
      </c>
      <c r="B64" s="61" t="s">
        <v>2</v>
      </c>
      <c r="C64" s="62" t="s">
        <v>81</v>
      </c>
      <c r="D64" s="67">
        <v>40</v>
      </c>
      <c r="E64" s="112">
        <v>0</v>
      </c>
      <c r="F64" s="131">
        <f>SUM(I64:N64)</f>
        <v>40</v>
      </c>
      <c r="G64" s="87">
        <v>0</v>
      </c>
      <c r="H64" s="88">
        <v>40</v>
      </c>
      <c r="I64" s="67">
        <v>0</v>
      </c>
      <c r="J64" s="67">
        <v>0</v>
      </c>
      <c r="K64" s="67">
        <v>0</v>
      </c>
      <c r="L64" s="67">
        <v>0</v>
      </c>
      <c r="M64" s="89">
        <v>0</v>
      </c>
      <c r="N64" s="69">
        <v>40</v>
      </c>
      <c r="O64" s="151">
        <f t="shared" si="5"/>
        <v>40</v>
      </c>
    </row>
    <row r="65" spans="1:15" ht="24.75" customHeight="1">
      <c r="A65" s="139"/>
      <c r="B65" s="140" t="s">
        <v>90</v>
      </c>
      <c r="C65" s="141"/>
      <c r="D65" s="142">
        <f aca="true" t="shared" si="16" ref="D65:N65">SUM(D9)</f>
        <v>5061</v>
      </c>
      <c r="E65" s="142">
        <f t="shared" si="16"/>
        <v>1191</v>
      </c>
      <c r="F65" s="143">
        <f t="shared" si="16"/>
        <v>3870</v>
      </c>
      <c r="G65" s="143">
        <f t="shared" si="16"/>
        <v>1893</v>
      </c>
      <c r="H65" s="144">
        <f t="shared" si="16"/>
        <v>2007</v>
      </c>
      <c r="I65" s="145">
        <f t="shared" si="16"/>
        <v>574</v>
      </c>
      <c r="J65" s="145">
        <f t="shared" si="16"/>
        <v>756</v>
      </c>
      <c r="K65" s="145">
        <f t="shared" si="16"/>
        <v>578</v>
      </c>
      <c r="L65" s="145">
        <f t="shared" si="16"/>
        <v>711</v>
      </c>
      <c r="M65" s="146">
        <f t="shared" si="16"/>
        <v>602</v>
      </c>
      <c r="N65" s="147">
        <f t="shared" si="16"/>
        <v>649</v>
      </c>
      <c r="O65" s="151">
        <f t="shared" si="5"/>
        <v>3870</v>
      </c>
    </row>
    <row r="66" spans="1:15" ht="27.75" customHeight="1">
      <c r="A66" s="154" t="s">
        <v>170</v>
      </c>
      <c r="B66" s="119" t="s">
        <v>171</v>
      </c>
      <c r="C66" s="62"/>
      <c r="D66" s="95"/>
      <c r="E66" s="96"/>
      <c r="F66" s="136">
        <v>36</v>
      </c>
      <c r="G66" s="117"/>
      <c r="H66" s="118"/>
      <c r="I66" s="99"/>
      <c r="J66" s="99"/>
      <c r="K66" s="99"/>
      <c r="L66" s="99">
        <v>36</v>
      </c>
      <c r="M66" s="100"/>
      <c r="N66" s="101"/>
      <c r="O66" s="149"/>
    </row>
    <row r="67" spans="1:15" ht="30.75" customHeight="1">
      <c r="A67" s="154" t="s">
        <v>170</v>
      </c>
      <c r="B67" s="119" t="s">
        <v>172</v>
      </c>
      <c r="C67" s="62"/>
      <c r="D67" s="90">
        <v>60</v>
      </c>
      <c r="E67" s="113"/>
      <c r="F67" s="131">
        <v>60</v>
      </c>
      <c r="G67" s="64"/>
      <c r="H67" s="91"/>
      <c r="I67" s="65">
        <v>12</v>
      </c>
      <c r="J67" s="65"/>
      <c r="K67" s="65"/>
      <c r="L67" s="65">
        <v>12</v>
      </c>
      <c r="M67" s="66"/>
      <c r="N67" s="53">
        <v>36</v>
      </c>
      <c r="O67" s="151">
        <f t="shared" si="5"/>
        <v>60</v>
      </c>
    </row>
    <row r="68" spans="1:15" ht="38.25" customHeight="1">
      <c r="A68" s="120" t="s">
        <v>173</v>
      </c>
      <c r="B68" s="119" t="s">
        <v>149</v>
      </c>
      <c r="C68" s="62"/>
      <c r="D68" s="63">
        <v>72</v>
      </c>
      <c r="E68" s="114"/>
      <c r="F68" s="131">
        <v>72</v>
      </c>
      <c r="G68" s="64"/>
      <c r="H68" s="91"/>
      <c r="I68" s="65"/>
      <c r="J68" s="65"/>
      <c r="K68" s="65"/>
      <c r="L68" s="65"/>
      <c r="M68" s="66"/>
      <c r="N68" s="53">
        <v>72</v>
      </c>
      <c r="O68" s="151">
        <f t="shared" si="5"/>
        <v>72</v>
      </c>
    </row>
    <row r="69" spans="1:15" ht="38.25" customHeight="1">
      <c r="A69" s="120"/>
      <c r="B69" s="119" t="s">
        <v>175</v>
      </c>
      <c r="C69" s="62"/>
      <c r="D69" s="63">
        <v>195</v>
      </c>
      <c r="E69" s="114"/>
      <c r="F69" s="131">
        <v>195</v>
      </c>
      <c r="G69" s="64"/>
      <c r="H69" s="91"/>
      <c r="I69" s="65">
        <v>17</v>
      </c>
      <c r="J69" s="65">
        <v>48</v>
      </c>
      <c r="K69" s="65">
        <v>17</v>
      </c>
      <c r="L69" s="65">
        <v>48</v>
      </c>
      <c r="M69" s="66">
        <v>17</v>
      </c>
      <c r="N69" s="53">
        <v>48</v>
      </c>
      <c r="O69" s="151">
        <f t="shared" si="5"/>
        <v>195</v>
      </c>
    </row>
    <row r="70" spans="1:15" ht="24.75" customHeight="1">
      <c r="A70" s="121"/>
      <c r="B70" s="122" t="s">
        <v>174</v>
      </c>
      <c r="C70" s="62"/>
      <c r="D70" s="67">
        <v>100</v>
      </c>
      <c r="E70" s="107"/>
      <c r="F70" s="131">
        <v>100</v>
      </c>
      <c r="G70" s="64">
        <v>30</v>
      </c>
      <c r="H70" s="64">
        <v>70</v>
      </c>
      <c r="I70" s="65">
        <v>16</v>
      </c>
      <c r="J70" s="65">
        <v>24</v>
      </c>
      <c r="K70" s="65">
        <v>26</v>
      </c>
      <c r="L70" s="65">
        <v>14</v>
      </c>
      <c r="M70" s="66"/>
      <c r="N70" s="53">
        <v>20</v>
      </c>
      <c r="O70" s="151">
        <f t="shared" si="5"/>
        <v>100</v>
      </c>
    </row>
    <row r="71" spans="1:15" ht="27.75" customHeight="1">
      <c r="A71" s="296" t="s">
        <v>63</v>
      </c>
      <c r="B71" s="297"/>
      <c r="C71" s="138"/>
      <c r="D71" s="148">
        <f>SUM(D65:D70)</f>
        <v>5488</v>
      </c>
      <c r="E71" s="148">
        <f aca="true" t="shared" si="17" ref="E71:N71">SUM(E65:E70)</f>
        <v>1191</v>
      </c>
      <c r="F71" s="148">
        <f t="shared" si="17"/>
        <v>4333</v>
      </c>
      <c r="G71" s="148">
        <f t="shared" si="17"/>
        <v>1923</v>
      </c>
      <c r="H71" s="148">
        <f t="shared" si="17"/>
        <v>2077</v>
      </c>
      <c r="I71" s="148">
        <f t="shared" si="17"/>
        <v>619</v>
      </c>
      <c r="J71" s="148">
        <f t="shared" si="17"/>
        <v>828</v>
      </c>
      <c r="K71" s="148">
        <f t="shared" si="17"/>
        <v>621</v>
      </c>
      <c r="L71" s="148">
        <f t="shared" si="17"/>
        <v>821</v>
      </c>
      <c r="M71" s="148">
        <f t="shared" si="17"/>
        <v>619</v>
      </c>
      <c r="N71" s="148">
        <f t="shared" si="17"/>
        <v>825</v>
      </c>
      <c r="O71" s="151">
        <f t="shared" si="5"/>
        <v>4333</v>
      </c>
    </row>
    <row r="72" spans="1:15" ht="21" customHeight="1">
      <c r="A72" s="290" t="s">
        <v>142</v>
      </c>
      <c r="B72" s="92" t="s">
        <v>176</v>
      </c>
      <c r="C72" s="62"/>
      <c r="D72" s="63"/>
      <c r="E72" s="114"/>
      <c r="F72" s="131">
        <f>F12+F13+F14+F15+F16+F17+F18+F19+F20+F21+F22+F23+F25+F26+F27+F29+F30+F31+F32+F35+F36+F37+F40+F43+F45+F49+F51+F55+F57+F61+F64</f>
        <v>2466</v>
      </c>
      <c r="G72" s="85"/>
      <c r="H72" s="85"/>
      <c r="I72" s="85">
        <f aca="true" t="shared" si="18" ref="I72:N72">I12+I13+I14+I15+I16+I17+I18+I19+I20+I21+I22+I23+I25+I26+I27+I29+I30+I31+I32+I35+I36+I37+I40+I43+I45+I49+I51+I55+I57+I61+I64</f>
        <v>550</v>
      </c>
      <c r="J72" s="85">
        <f t="shared" si="18"/>
        <v>666</v>
      </c>
      <c r="K72" s="85">
        <f t="shared" si="18"/>
        <v>506</v>
      </c>
      <c r="L72" s="85">
        <f t="shared" si="18"/>
        <v>411</v>
      </c>
      <c r="M72" s="85">
        <f t="shared" si="18"/>
        <v>134</v>
      </c>
      <c r="N72" s="85">
        <f t="shared" si="18"/>
        <v>199</v>
      </c>
      <c r="O72" s="151">
        <f t="shared" si="5"/>
        <v>2466</v>
      </c>
    </row>
    <row r="73" spans="1:15" ht="18" customHeight="1">
      <c r="A73" s="291"/>
      <c r="B73" s="92" t="s">
        <v>151</v>
      </c>
      <c r="C73" s="62"/>
      <c r="D73" s="63"/>
      <c r="E73" s="114"/>
      <c r="F73" s="131">
        <v>540</v>
      </c>
      <c r="G73" s="64"/>
      <c r="H73" s="91"/>
      <c r="I73" s="65">
        <f aca="true" t="shared" si="19" ref="I73:N73">I41+I44+I46+I50+I52+I56+I58+I62</f>
        <v>24</v>
      </c>
      <c r="J73" s="65">
        <f t="shared" si="19"/>
        <v>90</v>
      </c>
      <c r="K73" s="65">
        <f t="shared" si="19"/>
        <v>72</v>
      </c>
      <c r="L73" s="65">
        <f t="shared" si="19"/>
        <v>96</v>
      </c>
      <c r="M73" s="65">
        <f t="shared" si="19"/>
        <v>156</v>
      </c>
      <c r="N73" s="65">
        <f t="shared" si="19"/>
        <v>102</v>
      </c>
      <c r="O73" s="151">
        <f t="shared" si="5"/>
        <v>540</v>
      </c>
    </row>
    <row r="74" spans="1:15" ht="30" customHeight="1">
      <c r="A74" s="291"/>
      <c r="B74" s="92" t="s">
        <v>152</v>
      </c>
      <c r="C74" s="62"/>
      <c r="D74" s="63"/>
      <c r="E74" s="114"/>
      <c r="F74" s="131">
        <v>864</v>
      </c>
      <c r="G74" s="64"/>
      <c r="H74" s="91"/>
      <c r="I74" s="65"/>
      <c r="J74" s="65"/>
      <c r="K74" s="65"/>
      <c r="L74" s="65">
        <f>L47+L53+L59+L63</f>
        <v>204</v>
      </c>
      <c r="M74" s="65">
        <f>M47+M53+M59+M63</f>
        <v>312</v>
      </c>
      <c r="N74" s="65">
        <f>N47+N53+N59+N63</f>
        <v>348</v>
      </c>
      <c r="O74" s="151">
        <f t="shared" si="5"/>
        <v>864</v>
      </c>
    </row>
    <row r="75" spans="1:14" ht="19.5" customHeight="1">
      <c r="A75" s="291"/>
      <c r="B75" s="92" t="s">
        <v>143</v>
      </c>
      <c r="C75" s="62"/>
      <c r="D75" s="63"/>
      <c r="E75" s="114"/>
      <c r="F75" s="131"/>
      <c r="G75" s="64"/>
      <c r="H75" s="91"/>
      <c r="I75" s="65"/>
      <c r="J75" s="65">
        <v>0</v>
      </c>
      <c r="K75" s="65">
        <v>0</v>
      </c>
      <c r="L75" s="65"/>
      <c r="M75" s="66">
        <v>0</v>
      </c>
      <c r="N75" s="53">
        <v>3</v>
      </c>
    </row>
    <row r="76" spans="1:14" ht="17.25" customHeight="1">
      <c r="A76" s="291"/>
      <c r="B76" s="92" t="s">
        <v>144</v>
      </c>
      <c r="C76" s="62"/>
      <c r="D76" s="63"/>
      <c r="E76" s="114"/>
      <c r="F76" s="131"/>
      <c r="G76" s="64"/>
      <c r="H76" s="91"/>
      <c r="I76" s="65">
        <v>4</v>
      </c>
      <c r="J76" s="65">
        <v>2</v>
      </c>
      <c r="K76" s="65"/>
      <c r="L76" s="65">
        <v>8</v>
      </c>
      <c r="M76" s="66">
        <v>8</v>
      </c>
      <c r="N76" s="53">
        <v>9</v>
      </c>
    </row>
    <row r="77" spans="1:14" ht="13.5" customHeight="1">
      <c r="A77" s="291"/>
      <c r="B77" s="92" t="s">
        <v>87</v>
      </c>
      <c r="C77" s="62"/>
      <c r="D77" s="63"/>
      <c r="E77" s="114"/>
      <c r="F77" s="131"/>
      <c r="G77" s="64"/>
      <c r="H77" s="91"/>
      <c r="I77" s="65"/>
      <c r="J77" s="65">
        <v>4</v>
      </c>
      <c r="K77" s="65">
        <v>1</v>
      </c>
      <c r="L77" s="65">
        <v>5</v>
      </c>
      <c r="M77" s="66"/>
      <c r="N77" s="53"/>
    </row>
    <row r="78" spans="1:14" ht="22.5" customHeight="1">
      <c r="A78" s="291"/>
      <c r="B78" s="92" t="s">
        <v>145</v>
      </c>
      <c r="C78" s="62"/>
      <c r="D78" s="63"/>
      <c r="E78" s="114"/>
      <c r="F78" s="131"/>
      <c r="G78" s="64"/>
      <c r="H78" s="91"/>
      <c r="I78" s="65">
        <v>1</v>
      </c>
      <c r="J78" s="65"/>
      <c r="K78" s="65"/>
      <c r="L78" s="65">
        <v>1</v>
      </c>
      <c r="M78" s="66">
        <v>1</v>
      </c>
      <c r="N78" s="53">
        <v>2</v>
      </c>
    </row>
    <row r="79" spans="1:14" ht="19.5" customHeight="1">
      <c r="A79" s="292"/>
      <c r="B79" s="93" t="s">
        <v>146</v>
      </c>
      <c r="C79" s="94"/>
      <c r="D79" s="95"/>
      <c r="E79" s="115"/>
      <c r="F79" s="137"/>
      <c r="G79" s="97"/>
      <c r="H79" s="98"/>
      <c r="I79" s="99"/>
      <c r="J79" s="99"/>
      <c r="K79" s="99"/>
      <c r="L79" s="99"/>
      <c r="M79" s="100"/>
      <c r="N79" s="101">
        <v>1</v>
      </c>
    </row>
    <row r="80" spans="1:14" ht="14.25" customHeight="1">
      <c r="A80" s="277" t="s">
        <v>150</v>
      </c>
      <c r="B80" s="277"/>
      <c r="C80" s="277"/>
      <c r="D80" s="277"/>
      <c r="E80" s="277"/>
      <c r="F80" s="277"/>
      <c r="G80" s="277"/>
      <c r="H80" s="277"/>
      <c r="I80" s="9"/>
      <c r="J80" s="9"/>
      <c r="K80" s="9"/>
      <c r="L80" s="9"/>
      <c r="M80" s="9"/>
      <c r="N80" s="9"/>
    </row>
  </sheetData>
  <sheetProtection/>
  <mergeCells count="25">
    <mergeCell ref="A71:B71"/>
    <mergeCell ref="B2:B7"/>
    <mergeCell ref="C2:C7"/>
    <mergeCell ref="D2:H3"/>
    <mergeCell ref="H6:H7"/>
    <mergeCell ref="E4:E7"/>
    <mergeCell ref="L5:L7"/>
    <mergeCell ref="M5:M7"/>
    <mergeCell ref="N5:N7"/>
    <mergeCell ref="G6:G7"/>
    <mergeCell ref="A72:A79"/>
    <mergeCell ref="F4:H4"/>
    <mergeCell ref="G5:H5"/>
    <mergeCell ref="I5:I7"/>
    <mergeCell ref="J5:J7"/>
    <mergeCell ref="A9:B9"/>
    <mergeCell ref="A2:A7"/>
    <mergeCell ref="F5:F7"/>
    <mergeCell ref="I3:J3"/>
    <mergeCell ref="K5:K7"/>
    <mergeCell ref="A80:H80"/>
    <mergeCell ref="I2:N2"/>
    <mergeCell ref="K3:L3"/>
    <mergeCell ref="M3:N3"/>
    <mergeCell ref="D4:D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="67" zoomScaleNormal="67" zoomScalePageLayoutView="0" workbookViewId="0" topLeftCell="A1">
      <pane xSplit="8" ySplit="7" topLeftCell="M63" activePane="bottomRight" state="frozen"/>
      <selection pane="topLeft" activeCell="A1" sqref="A1"/>
      <selection pane="topRight" activeCell="I1" sqref="I1"/>
      <selection pane="bottomLeft" activeCell="A9" sqref="A9"/>
      <selection pane="bottomRight" activeCell="U69" sqref="U69"/>
    </sheetView>
  </sheetViews>
  <sheetFormatPr defaultColWidth="14.66015625" defaultRowHeight="10.5"/>
  <cols>
    <col min="1" max="1" width="14.5" style="162" customWidth="1"/>
    <col min="2" max="2" width="45.33203125" style="162" customWidth="1"/>
    <col min="3" max="3" width="5.33203125" style="162" customWidth="1"/>
    <col min="4" max="4" width="5" style="182" customWidth="1"/>
    <col min="5" max="5" width="11.16015625" style="162" customWidth="1"/>
    <col min="6" max="6" width="9.5" style="162" customWidth="1"/>
    <col min="7" max="7" width="8.83203125" style="185" customWidth="1"/>
    <col min="8" max="8" width="9.16015625" style="162" customWidth="1"/>
    <col min="9" max="9" width="9.83203125" style="162" customWidth="1"/>
    <col min="10" max="10" width="8.66015625" style="162" customWidth="1"/>
    <col min="11" max="11" width="6.66015625" style="162" customWidth="1"/>
    <col min="12" max="12" width="6.83203125" style="162" customWidth="1"/>
    <col min="13" max="13" width="8.5" style="162" customWidth="1"/>
    <col min="14" max="14" width="6.5" style="162" customWidth="1"/>
    <col min="15" max="15" width="8.83203125" style="162" customWidth="1"/>
    <col min="16" max="16" width="6" style="162" customWidth="1"/>
    <col min="17" max="18" width="7.16015625" style="162" customWidth="1"/>
    <col min="19" max="20" width="7.83203125" style="162" customWidth="1"/>
    <col min="21" max="21" width="11.66015625" style="162" customWidth="1"/>
    <col min="22" max="16384" width="14.66015625" style="162" customWidth="1"/>
  </cols>
  <sheetData>
    <row r="1" spans="1:22" ht="28.5" customHeight="1">
      <c r="A1" s="323" t="s">
        <v>10</v>
      </c>
      <c r="B1" s="324" t="s">
        <v>127</v>
      </c>
      <c r="C1" s="327" t="s">
        <v>178</v>
      </c>
      <c r="D1" s="328"/>
      <c r="E1" s="331" t="s">
        <v>164</v>
      </c>
      <c r="F1" s="332"/>
      <c r="G1" s="332"/>
      <c r="H1" s="332"/>
      <c r="I1" s="332"/>
      <c r="J1" s="332"/>
      <c r="K1" s="332"/>
      <c r="L1" s="333"/>
      <c r="M1" s="313" t="s">
        <v>72</v>
      </c>
      <c r="N1" s="314"/>
      <c r="O1" s="314"/>
      <c r="P1" s="314"/>
      <c r="Q1" s="314"/>
      <c r="R1" s="314"/>
      <c r="S1" s="314"/>
      <c r="T1" s="314"/>
      <c r="U1" s="315"/>
      <c r="V1" s="189"/>
    </row>
    <row r="2" spans="1:22" ht="36" customHeight="1">
      <c r="A2" s="323"/>
      <c r="B2" s="325"/>
      <c r="C2" s="329"/>
      <c r="D2" s="330"/>
      <c r="E2" s="310" t="s">
        <v>77</v>
      </c>
      <c r="F2" s="310" t="s">
        <v>11</v>
      </c>
      <c r="G2" s="313" t="s">
        <v>74</v>
      </c>
      <c r="H2" s="314"/>
      <c r="I2" s="314"/>
      <c r="J2" s="314"/>
      <c r="K2" s="314"/>
      <c r="L2" s="315"/>
      <c r="M2" s="316" t="s">
        <v>36</v>
      </c>
      <c r="N2" s="316"/>
      <c r="O2" s="317" t="s">
        <v>179</v>
      </c>
      <c r="P2" s="316" t="s">
        <v>66</v>
      </c>
      <c r="Q2" s="316"/>
      <c r="R2" s="317" t="s">
        <v>180</v>
      </c>
      <c r="S2" s="191" t="s">
        <v>65</v>
      </c>
      <c r="T2" s="192"/>
      <c r="U2" s="339" t="s">
        <v>181</v>
      </c>
      <c r="V2" s="189"/>
    </row>
    <row r="3" spans="1:22" ht="51.75" customHeight="1" hidden="1">
      <c r="A3" s="323"/>
      <c r="B3" s="325"/>
      <c r="C3" s="310" t="s">
        <v>182</v>
      </c>
      <c r="D3" s="320" t="s">
        <v>183</v>
      </c>
      <c r="E3" s="311"/>
      <c r="F3" s="311"/>
      <c r="G3" s="343" t="s">
        <v>75</v>
      </c>
      <c r="H3" s="335" t="s">
        <v>184</v>
      </c>
      <c r="I3" s="336"/>
      <c r="J3" s="320" t="s">
        <v>185</v>
      </c>
      <c r="K3" s="320" t="s">
        <v>175</v>
      </c>
      <c r="L3" s="310" t="s">
        <v>186</v>
      </c>
      <c r="M3" s="195" t="s">
        <v>37</v>
      </c>
      <c r="N3" s="195" t="s">
        <v>38</v>
      </c>
      <c r="O3" s="318"/>
      <c r="P3" s="195" t="s">
        <v>39</v>
      </c>
      <c r="Q3" s="195" t="s">
        <v>40</v>
      </c>
      <c r="R3" s="318"/>
      <c r="S3" s="195" t="s">
        <v>41</v>
      </c>
      <c r="T3" s="196" t="s">
        <v>64</v>
      </c>
      <c r="U3" s="339"/>
      <c r="V3" s="189"/>
    </row>
    <row r="4" spans="1:22" ht="18.75" customHeight="1" hidden="1">
      <c r="A4" s="323"/>
      <c r="B4" s="325"/>
      <c r="C4" s="311"/>
      <c r="D4" s="321"/>
      <c r="E4" s="311"/>
      <c r="F4" s="311"/>
      <c r="G4" s="344"/>
      <c r="H4" s="337"/>
      <c r="I4" s="338"/>
      <c r="J4" s="321"/>
      <c r="K4" s="321"/>
      <c r="L4" s="311"/>
      <c r="M4" s="310" t="s">
        <v>224</v>
      </c>
      <c r="N4" s="310" t="s">
        <v>225</v>
      </c>
      <c r="O4" s="318"/>
      <c r="P4" s="320" t="s">
        <v>68</v>
      </c>
      <c r="Q4" s="320" t="s">
        <v>187</v>
      </c>
      <c r="R4" s="318"/>
      <c r="S4" s="334" t="s">
        <v>68</v>
      </c>
      <c r="T4" s="307" t="s">
        <v>188</v>
      </c>
      <c r="U4" s="339"/>
      <c r="V4" s="189"/>
    </row>
    <row r="5" spans="1:22" ht="16.5" customHeight="1" hidden="1">
      <c r="A5" s="323"/>
      <c r="B5" s="325"/>
      <c r="C5" s="311"/>
      <c r="D5" s="321"/>
      <c r="E5" s="311"/>
      <c r="F5" s="311"/>
      <c r="G5" s="344"/>
      <c r="H5" s="310" t="s">
        <v>189</v>
      </c>
      <c r="I5" s="340" t="s">
        <v>190</v>
      </c>
      <c r="J5" s="321"/>
      <c r="K5" s="321"/>
      <c r="L5" s="311"/>
      <c r="M5" s="311"/>
      <c r="N5" s="311"/>
      <c r="O5" s="318"/>
      <c r="P5" s="321"/>
      <c r="Q5" s="321"/>
      <c r="R5" s="318"/>
      <c r="S5" s="334"/>
      <c r="T5" s="308"/>
      <c r="U5" s="339"/>
      <c r="V5" s="189"/>
    </row>
    <row r="6" spans="1:22" ht="75.75" customHeight="1">
      <c r="A6" s="323"/>
      <c r="B6" s="326"/>
      <c r="C6" s="312"/>
      <c r="D6" s="322"/>
      <c r="E6" s="312"/>
      <c r="F6" s="312"/>
      <c r="G6" s="345"/>
      <c r="H6" s="312"/>
      <c r="I6" s="341"/>
      <c r="J6" s="322"/>
      <c r="K6" s="322"/>
      <c r="L6" s="312"/>
      <c r="M6" s="312"/>
      <c r="N6" s="312"/>
      <c r="O6" s="319"/>
      <c r="P6" s="322"/>
      <c r="Q6" s="322"/>
      <c r="R6" s="318"/>
      <c r="S6" s="334"/>
      <c r="T6" s="309"/>
      <c r="U6" s="339"/>
      <c r="V6" s="189"/>
    </row>
    <row r="7" spans="1:22" ht="20.25" customHeight="1">
      <c r="A7" s="197" t="s">
        <v>3</v>
      </c>
      <c r="B7" s="193">
        <v>2</v>
      </c>
      <c r="C7" s="193">
        <v>3</v>
      </c>
      <c r="D7" s="190">
        <v>4</v>
      </c>
      <c r="E7" s="194">
        <v>5</v>
      </c>
      <c r="F7" s="197">
        <v>6</v>
      </c>
      <c r="G7" s="198">
        <v>7</v>
      </c>
      <c r="H7" s="197">
        <v>8</v>
      </c>
      <c r="I7" s="197">
        <v>9</v>
      </c>
      <c r="J7" s="197">
        <v>10</v>
      </c>
      <c r="K7" s="197">
        <v>11</v>
      </c>
      <c r="L7" s="197">
        <v>12</v>
      </c>
      <c r="M7" s="197">
        <v>13</v>
      </c>
      <c r="N7" s="197">
        <v>14</v>
      </c>
      <c r="O7" s="199">
        <v>15</v>
      </c>
      <c r="P7" s="197">
        <v>16</v>
      </c>
      <c r="Q7" s="197">
        <v>17</v>
      </c>
      <c r="R7" s="199">
        <v>18</v>
      </c>
      <c r="S7" s="197">
        <v>19</v>
      </c>
      <c r="T7" s="200">
        <v>20</v>
      </c>
      <c r="U7" s="201">
        <v>21</v>
      </c>
      <c r="V7" s="189"/>
    </row>
    <row r="8" spans="1:22" ht="23.25" customHeight="1">
      <c r="A8" s="155" t="s">
        <v>69</v>
      </c>
      <c r="B8" s="163" t="s">
        <v>214</v>
      </c>
      <c r="C8" s="163"/>
      <c r="D8" s="47"/>
      <c r="E8" s="202">
        <f>E9+E22</f>
        <v>1682</v>
      </c>
      <c r="F8" s="202">
        <f>F9+F22</f>
        <v>324</v>
      </c>
      <c r="G8" s="202">
        <f aca="true" t="shared" si="0" ref="G8:U8">G9+G22</f>
        <v>1348</v>
      </c>
      <c r="H8" s="202">
        <f t="shared" si="0"/>
        <v>1015.2</v>
      </c>
      <c r="I8" s="202">
        <f t="shared" si="0"/>
        <v>334.8</v>
      </c>
      <c r="J8" s="202">
        <f t="shared" si="0"/>
        <v>0</v>
      </c>
      <c r="K8" s="202">
        <f t="shared" si="0"/>
        <v>12</v>
      </c>
      <c r="L8" s="202">
        <f t="shared" si="0"/>
        <v>12</v>
      </c>
      <c r="M8" s="202">
        <f>M9+M22</f>
        <v>414</v>
      </c>
      <c r="N8" s="202">
        <f t="shared" si="0"/>
        <v>494</v>
      </c>
      <c r="O8" s="202">
        <f t="shared" si="0"/>
        <v>908</v>
      </c>
      <c r="P8" s="202">
        <f>P9+P22</f>
        <v>262</v>
      </c>
      <c r="Q8" s="202">
        <f t="shared" si="0"/>
        <v>178</v>
      </c>
      <c r="R8" s="202">
        <f>R9+R22</f>
        <v>440</v>
      </c>
      <c r="S8" s="202">
        <f t="shared" si="0"/>
        <v>0</v>
      </c>
      <c r="T8" s="202">
        <f t="shared" si="0"/>
        <v>0</v>
      </c>
      <c r="U8" s="202">
        <f t="shared" si="0"/>
        <v>0</v>
      </c>
      <c r="V8" s="189"/>
    </row>
    <row r="9" spans="1:22" s="165" customFormat="1" ht="21.75" customHeight="1">
      <c r="A9" s="161"/>
      <c r="B9" s="164" t="s">
        <v>0</v>
      </c>
      <c r="C9" s="164"/>
      <c r="D9" s="161"/>
      <c r="E9" s="203">
        <f>E10+E11+E12+E13+E14+E15+E16+E17+E18+E19+E20+E21</f>
        <v>1402</v>
      </c>
      <c r="F9" s="203">
        <f aca="true" t="shared" si="1" ref="F9:U9">F10+F11+F12+F13+F14+F15+F16+F17+F18+F19+F20+F21</f>
        <v>268</v>
      </c>
      <c r="G9" s="203">
        <f t="shared" si="1"/>
        <v>1124</v>
      </c>
      <c r="H9" s="203">
        <f t="shared" si="1"/>
        <v>836</v>
      </c>
      <c r="I9" s="203">
        <f t="shared" si="1"/>
        <v>290</v>
      </c>
      <c r="J9" s="203">
        <f t="shared" si="1"/>
        <v>0</v>
      </c>
      <c r="K9" s="203">
        <f t="shared" si="1"/>
        <v>6</v>
      </c>
      <c r="L9" s="203">
        <f t="shared" si="1"/>
        <v>6</v>
      </c>
      <c r="M9" s="203">
        <f t="shared" si="1"/>
        <v>348</v>
      </c>
      <c r="N9" s="203">
        <f t="shared" si="1"/>
        <v>418</v>
      </c>
      <c r="O9" s="203">
        <f t="shared" si="1"/>
        <v>766</v>
      </c>
      <c r="P9" s="203">
        <f t="shared" si="1"/>
        <v>226</v>
      </c>
      <c r="Q9" s="203">
        <f t="shared" si="1"/>
        <v>132</v>
      </c>
      <c r="R9" s="203">
        <f t="shared" si="1"/>
        <v>358</v>
      </c>
      <c r="S9" s="203">
        <f t="shared" si="1"/>
        <v>0</v>
      </c>
      <c r="T9" s="203">
        <f t="shared" si="1"/>
        <v>0</v>
      </c>
      <c r="U9" s="203">
        <f t="shared" si="1"/>
        <v>0</v>
      </c>
      <c r="V9" s="203">
        <f>V10+V11+V12+V13+V14+V15+V16+V17+V18+V19+V20+V21</f>
        <v>1124</v>
      </c>
    </row>
    <row r="10" spans="1:22" ht="19.5" customHeight="1">
      <c r="A10" s="47" t="s">
        <v>42</v>
      </c>
      <c r="B10" s="166" t="s">
        <v>43</v>
      </c>
      <c r="C10" s="166" t="s">
        <v>87</v>
      </c>
      <c r="D10" s="47" t="s">
        <v>191</v>
      </c>
      <c r="E10" s="204">
        <v>144</v>
      </c>
      <c r="F10" s="205">
        <v>20</v>
      </c>
      <c r="G10" s="206">
        <v>114</v>
      </c>
      <c r="H10" s="207">
        <v>114</v>
      </c>
      <c r="I10" s="207">
        <v>0</v>
      </c>
      <c r="J10" s="207">
        <v>0</v>
      </c>
      <c r="K10" s="207">
        <v>6</v>
      </c>
      <c r="L10" s="208">
        <v>6</v>
      </c>
      <c r="M10" s="209">
        <v>30</v>
      </c>
      <c r="N10" s="210">
        <v>40</v>
      </c>
      <c r="O10" s="211">
        <f>M10+N10</f>
        <v>70</v>
      </c>
      <c r="P10" s="212">
        <v>20</v>
      </c>
      <c r="Q10" s="212">
        <v>24</v>
      </c>
      <c r="R10" s="213">
        <f>P10+Q10</f>
        <v>44</v>
      </c>
      <c r="S10" s="207">
        <v>0</v>
      </c>
      <c r="T10" s="207">
        <v>0</v>
      </c>
      <c r="U10" s="214">
        <v>0</v>
      </c>
      <c r="V10" s="215">
        <f aca="true" t="shared" si="2" ref="V10:V34">O10+R10+U10</f>
        <v>114</v>
      </c>
    </row>
    <row r="11" spans="1:22" ht="15.75" customHeight="1">
      <c r="A11" s="47" t="s">
        <v>44</v>
      </c>
      <c r="B11" s="166" t="s">
        <v>45</v>
      </c>
      <c r="C11" s="166" t="s">
        <v>81</v>
      </c>
      <c r="D11" s="47"/>
      <c r="E11" s="204">
        <v>164</v>
      </c>
      <c r="F11" s="205">
        <v>34</v>
      </c>
      <c r="G11" s="206">
        <v>130</v>
      </c>
      <c r="H11" s="207">
        <v>130</v>
      </c>
      <c r="I11" s="207">
        <v>0</v>
      </c>
      <c r="J11" s="207">
        <v>0</v>
      </c>
      <c r="K11" s="207"/>
      <c r="L11" s="208"/>
      <c r="M11" s="209">
        <v>30</v>
      </c>
      <c r="N11" s="212">
        <v>40</v>
      </c>
      <c r="O11" s="211">
        <f aca="true" t="shared" si="3" ref="O11:O21">M11+N11</f>
        <v>70</v>
      </c>
      <c r="P11" s="212">
        <v>30</v>
      </c>
      <c r="Q11" s="212">
        <v>30</v>
      </c>
      <c r="R11" s="213">
        <f aca="true" t="shared" si="4" ref="R11:R21">P11+Q11</f>
        <v>60</v>
      </c>
      <c r="S11" s="207">
        <v>0</v>
      </c>
      <c r="T11" s="207">
        <v>0</v>
      </c>
      <c r="U11" s="214">
        <v>0</v>
      </c>
      <c r="V11" s="215">
        <f t="shared" si="2"/>
        <v>130</v>
      </c>
    </row>
    <row r="12" spans="1:22" ht="17.25" customHeight="1">
      <c r="A12" s="47" t="s">
        <v>46</v>
      </c>
      <c r="B12" s="166" t="s">
        <v>5</v>
      </c>
      <c r="C12" s="166" t="s">
        <v>87</v>
      </c>
      <c r="D12" s="47"/>
      <c r="E12" s="204">
        <v>164</v>
      </c>
      <c r="F12" s="205">
        <v>34</v>
      </c>
      <c r="G12" s="206">
        <v>130</v>
      </c>
      <c r="H12" s="207">
        <v>100</v>
      </c>
      <c r="I12" s="207">
        <v>30</v>
      </c>
      <c r="J12" s="207">
        <v>0</v>
      </c>
      <c r="K12" s="207"/>
      <c r="L12" s="208"/>
      <c r="M12" s="209">
        <v>30</v>
      </c>
      <c r="N12" s="212">
        <v>44</v>
      </c>
      <c r="O12" s="211">
        <f t="shared" si="3"/>
        <v>74</v>
      </c>
      <c r="P12" s="212">
        <v>30</v>
      </c>
      <c r="Q12" s="212">
        <v>26</v>
      </c>
      <c r="R12" s="213">
        <f t="shared" si="4"/>
        <v>56</v>
      </c>
      <c r="S12" s="207">
        <v>0</v>
      </c>
      <c r="T12" s="207">
        <v>0</v>
      </c>
      <c r="U12" s="214">
        <v>0</v>
      </c>
      <c r="V12" s="215">
        <f t="shared" si="2"/>
        <v>130</v>
      </c>
    </row>
    <row r="13" spans="1:22" ht="17.25" customHeight="1">
      <c r="A13" s="47" t="s">
        <v>47</v>
      </c>
      <c r="B13" s="166" t="s">
        <v>9</v>
      </c>
      <c r="C13" s="166"/>
      <c r="D13" s="47"/>
      <c r="E13" s="204">
        <v>164</v>
      </c>
      <c r="F13" s="205">
        <v>34</v>
      </c>
      <c r="G13" s="206">
        <v>130</v>
      </c>
      <c r="H13" s="207">
        <v>100</v>
      </c>
      <c r="I13" s="207">
        <v>30</v>
      </c>
      <c r="J13" s="207">
        <v>0</v>
      </c>
      <c r="K13" s="207"/>
      <c r="L13" s="208"/>
      <c r="M13" s="209">
        <v>30</v>
      </c>
      <c r="N13" s="212">
        <v>44</v>
      </c>
      <c r="O13" s="211">
        <f t="shared" si="3"/>
        <v>74</v>
      </c>
      <c r="P13" s="212">
        <v>30</v>
      </c>
      <c r="Q13" s="212">
        <v>26</v>
      </c>
      <c r="R13" s="213">
        <f t="shared" si="4"/>
        <v>56</v>
      </c>
      <c r="S13" s="207">
        <v>0</v>
      </c>
      <c r="T13" s="207">
        <v>0</v>
      </c>
      <c r="U13" s="214">
        <v>0</v>
      </c>
      <c r="V13" s="215">
        <f t="shared" si="2"/>
        <v>130</v>
      </c>
    </row>
    <row r="14" spans="1:22" ht="23.25" customHeight="1">
      <c r="A14" s="47" t="s">
        <v>48</v>
      </c>
      <c r="B14" s="166" t="s">
        <v>6</v>
      </c>
      <c r="C14" s="166" t="s">
        <v>87</v>
      </c>
      <c r="D14" s="47"/>
      <c r="E14" s="204">
        <v>164</v>
      </c>
      <c r="F14" s="205">
        <v>34</v>
      </c>
      <c r="G14" s="206">
        <v>130</v>
      </c>
      <c r="H14" s="207">
        <v>0</v>
      </c>
      <c r="I14" s="207">
        <v>130</v>
      </c>
      <c r="J14" s="207">
        <v>0</v>
      </c>
      <c r="K14" s="207"/>
      <c r="L14" s="208"/>
      <c r="M14" s="216">
        <v>30</v>
      </c>
      <c r="N14" s="212">
        <v>44</v>
      </c>
      <c r="O14" s="211">
        <f t="shared" si="3"/>
        <v>74</v>
      </c>
      <c r="P14" s="217">
        <v>30</v>
      </c>
      <c r="Q14" s="217">
        <v>26</v>
      </c>
      <c r="R14" s="213">
        <f t="shared" si="4"/>
        <v>56</v>
      </c>
      <c r="S14" s="207">
        <v>0</v>
      </c>
      <c r="T14" s="207">
        <v>0</v>
      </c>
      <c r="U14" s="214">
        <v>0</v>
      </c>
      <c r="V14" s="215">
        <f t="shared" si="2"/>
        <v>130</v>
      </c>
    </row>
    <row r="15" spans="1:22" ht="17.25" customHeight="1">
      <c r="A15" s="47" t="s">
        <v>49</v>
      </c>
      <c r="B15" s="166" t="s">
        <v>2</v>
      </c>
      <c r="C15" s="166" t="s">
        <v>81</v>
      </c>
      <c r="D15" s="47"/>
      <c r="E15" s="204">
        <v>108</v>
      </c>
      <c r="F15" s="205">
        <v>22</v>
      </c>
      <c r="G15" s="206">
        <v>86</v>
      </c>
      <c r="H15" s="207">
        <v>48</v>
      </c>
      <c r="I15" s="207">
        <v>38</v>
      </c>
      <c r="J15" s="207">
        <v>0</v>
      </c>
      <c r="K15" s="207"/>
      <c r="L15" s="208"/>
      <c r="M15" s="218">
        <v>28</v>
      </c>
      <c r="N15" s="212">
        <v>20</v>
      </c>
      <c r="O15" s="211">
        <f t="shared" si="3"/>
        <v>48</v>
      </c>
      <c r="P15" s="207">
        <v>38</v>
      </c>
      <c r="Q15" s="207">
        <v>0</v>
      </c>
      <c r="R15" s="213">
        <f t="shared" si="4"/>
        <v>38</v>
      </c>
      <c r="S15" s="207">
        <v>0</v>
      </c>
      <c r="T15" s="207">
        <v>0</v>
      </c>
      <c r="U15" s="214">
        <v>0</v>
      </c>
      <c r="V15" s="215">
        <f t="shared" si="2"/>
        <v>86</v>
      </c>
    </row>
    <row r="16" spans="1:22" ht="17.25" customHeight="1">
      <c r="A16" s="47" t="s">
        <v>192</v>
      </c>
      <c r="B16" s="166" t="s">
        <v>50</v>
      </c>
      <c r="C16" s="166" t="s">
        <v>87</v>
      </c>
      <c r="D16" s="47"/>
      <c r="E16" s="204">
        <v>78</v>
      </c>
      <c r="F16" s="205">
        <v>16</v>
      </c>
      <c r="G16" s="206">
        <v>62</v>
      </c>
      <c r="H16" s="207">
        <v>56</v>
      </c>
      <c r="I16" s="207">
        <v>8</v>
      </c>
      <c r="J16" s="207">
        <v>0</v>
      </c>
      <c r="K16" s="207"/>
      <c r="L16" s="208"/>
      <c r="M16" s="209">
        <v>30</v>
      </c>
      <c r="N16" s="217">
        <v>32</v>
      </c>
      <c r="O16" s="211">
        <f>M16+N16</f>
        <v>62</v>
      </c>
      <c r="P16" s="217">
        <v>0</v>
      </c>
      <c r="Q16" s="217">
        <v>0</v>
      </c>
      <c r="R16" s="213">
        <f t="shared" si="4"/>
        <v>0</v>
      </c>
      <c r="S16" s="207">
        <v>0</v>
      </c>
      <c r="T16" s="207">
        <v>0</v>
      </c>
      <c r="U16" s="214">
        <v>0</v>
      </c>
      <c r="V16" s="215">
        <f t="shared" si="2"/>
        <v>62</v>
      </c>
    </row>
    <row r="17" spans="1:22" ht="18.75" customHeight="1">
      <c r="A17" s="47" t="s">
        <v>83</v>
      </c>
      <c r="B17" s="166" t="s">
        <v>84</v>
      </c>
      <c r="C17" s="166" t="s">
        <v>87</v>
      </c>
      <c r="D17" s="47"/>
      <c r="E17" s="219">
        <v>104</v>
      </c>
      <c r="F17" s="220">
        <v>10</v>
      </c>
      <c r="G17" s="221">
        <v>94</v>
      </c>
      <c r="H17" s="222">
        <v>80</v>
      </c>
      <c r="I17" s="222">
        <v>14</v>
      </c>
      <c r="J17" s="207">
        <v>0</v>
      </c>
      <c r="K17" s="207"/>
      <c r="L17" s="208"/>
      <c r="M17" s="209">
        <v>20</v>
      </c>
      <c r="N17" s="210">
        <v>26</v>
      </c>
      <c r="O17" s="211">
        <f t="shared" si="3"/>
        <v>46</v>
      </c>
      <c r="P17" s="210">
        <v>48</v>
      </c>
      <c r="Q17" s="210">
        <v>0</v>
      </c>
      <c r="R17" s="213">
        <f t="shared" si="4"/>
        <v>48</v>
      </c>
      <c r="S17" s="207">
        <v>0</v>
      </c>
      <c r="T17" s="207">
        <v>0</v>
      </c>
      <c r="U17" s="214">
        <v>0</v>
      </c>
      <c r="V17" s="215">
        <f t="shared" si="2"/>
        <v>94</v>
      </c>
    </row>
    <row r="18" spans="1:22" ht="33" customHeight="1">
      <c r="A18" s="47" t="s">
        <v>51</v>
      </c>
      <c r="B18" s="166" t="s">
        <v>129</v>
      </c>
      <c r="C18" s="166" t="s">
        <v>87</v>
      </c>
      <c r="D18" s="47"/>
      <c r="E18" s="219">
        <v>78</v>
      </c>
      <c r="F18" s="220">
        <v>16</v>
      </c>
      <c r="G18" s="221">
        <v>62</v>
      </c>
      <c r="H18" s="222">
        <v>54</v>
      </c>
      <c r="I18" s="222">
        <v>8</v>
      </c>
      <c r="J18" s="207">
        <v>0</v>
      </c>
      <c r="K18" s="207"/>
      <c r="L18" s="208"/>
      <c r="M18" s="223">
        <v>30</v>
      </c>
      <c r="N18" s="210">
        <v>32</v>
      </c>
      <c r="O18" s="211">
        <f t="shared" si="3"/>
        <v>62</v>
      </c>
      <c r="P18" s="207">
        <v>0</v>
      </c>
      <c r="Q18" s="207">
        <v>0</v>
      </c>
      <c r="R18" s="213">
        <f t="shared" si="4"/>
        <v>0</v>
      </c>
      <c r="S18" s="207">
        <v>0</v>
      </c>
      <c r="T18" s="207">
        <v>0</v>
      </c>
      <c r="U18" s="214">
        <v>0</v>
      </c>
      <c r="V18" s="215">
        <f t="shared" si="2"/>
        <v>62</v>
      </c>
    </row>
    <row r="19" spans="1:22" ht="15" customHeight="1">
      <c r="A19" s="47" t="s">
        <v>52</v>
      </c>
      <c r="B19" s="166" t="s">
        <v>7</v>
      </c>
      <c r="C19" s="166" t="s">
        <v>87</v>
      </c>
      <c r="D19" s="47"/>
      <c r="E19" s="219">
        <v>78</v>
      </c>
      <c r="F19" s="220">
        <v>16</v>
      </c>
      <c r="G19" s="221">
        <v>62</v>
      </c>
      <c r="H19" s="222">
        <v>46</v>
      </c>
      <c r="I19" s="222">
        <v>16</v>
      </c>
      <c r="J19" s="207">
        <v>0</v>
      </c>
      <c r="K19" s="207"/>
      <c r="L19" s="208"/>
      <c r="M19" s="209">
        <v>30</v>
      </c>
      <c r="N19" s="210">
        <v>32</v>
      </c>
      <c r="O19" s="211">
        <f t="shared" si="3"/>
        <v>62</v>
      </c>
      <c r="P19" s="207">
        <v>0</v>
      </c>
      <c r="Q19" s="207">
        <v>0</v>
      </c>
      <c r="R19" s="213">
        <f t="shared" si="4"/>
        <v>0</v>
      </c>
      <c r="S19" s="207">
        <v>0</v>
      </c>
      <c r="T19" s="207">
        <v>0</v>
      </c>
      <c r="U19" s="214">
        <v>0</v>
      </c>
      <c r="V19" s="215">
        <f t="shared" si="2"/>
        <v>62</v>
      </c>
    </row>
    <row r="20" spans="1:22" ht="22.5" customHeight="1">
      <c r="A20" s="47" t="s">
        <v>93</v>
      </c>
      <c r="B20" s="166" t="s">
        <v>8</v>
      </c>
      <c r="C20" s="166" t="s">
        <v>87</v>
      </c>
      <c r="D20" s="47"/>
      <c r="E20" s="204">
        <v>78</v>
      </c>
      <c r="F20" s="224">
        <v>16</v>
      </c>
      <c r="G20" s="225">
        <v>62</v>
      </c>
      <c r="H20" s="226">
        <v>54</v>
      </c>
      <c r="I20" s="226">
        <v>8</v>
      </c>
      <c r="J20" s="207">
        <v>0</v>
      </c>
      <c r="K20" s="207"/>
      <c r="L20" s="208"/>
      <c r="M20" s="223">
        <v>30</v>
      </c>
      <c r="N20" s="207">
        <v>32</v>
      </c>
      <c r="O20" s="211">
        <f t="shared" si="3"/>
        <v>62</v>
      </c>
      <c r="P20" s="217">
        <v>0</v>
      </c>
      <c r="Q20" s="207">
        <v>0</v>
      </c>
      <c r="R20" s="213">
        <f t="shared" si="4"/>
        <v>0</v>
      </c>
      <c r="S20" s="207">
        <v>0</v>
      </c>
      <c r="T20" s="207">
        <v>0</v>
      </c>
      <c r="U20" s="214">
        <v>0</v>
      </c>
      <c r="V20" s="215">
        <f t="shared" si="2"/>
        <v>62</v>
      </c>
    </row>
    <row r="21" spans="1:22" ht="15" customHeight="1">
      <c r="A21" s="47" t="s">
        <v>53</v>
      </c>
      <c r="B21" s="166" t="s">
        <v>54</v>
      </c>
      <c r="C21" s="166" t="s">
        <v>87</v>
      </c>
      <c r="D21" s="47"/>
      <c r="E21" s="204">
        <v>78</v>
      </c>
      <c r="F21" s="205">
        <v>16</v>
      </c>
      <c r="G21" s="226">
        <v>62</v>
      </c>
      <c r="H21" s="226">
        <v>54</v>
      </c>
      <c r="I21" s="226">
        <v>8</v>
      </c>
      <c r="J21" s="207">
        <v>0</v>
      </c>
      <c r="K21" s="207"/>
      <c r="L21" s="208"/>
      <c r="M21" s="209">
        <v>30</v>
      </c>
      <c r="N21" s="207">
        <v>32</v>
      </c>
      <c r="O21" s="211">
        <f t="shared" si="3"/>
        <v>62</v>
      </c>
      <c r="P21" s="207">
        <v>0</v>
      </c>
      <c r="Q21" s="207">
        <v>0</v>
      </c>
      <c r="R21" s="213">
        <f t="shared" si="4"/>
        <v>0</v>
      </c>
      <c r="S21" s="207">
        <v>0</v>
      </c>
      <c r="T21" s="207">
        <v>0</v>
      </c>
      <c r="U21" s="214">
        <v>0</v>
      </c>
      <c r="V21" s="215">
        <f t="shared" si="2"/>
        <v>62</v>
      </c>
    </row>
    <row r="22" spans="1:22" s="165" customFormat="1" ht="27" customHeight="1">
      <c r="A22" s="158" t="s">
        <v>94</v>
      </c>
      <c r="B22" s="164" t="s">
        <v>215</v>
      </c>
      <c r="C22" s="164"/>
      <c r="D22" s="161"/>
      <c r="E22" s="227">
        <f>E23+E24+E25</f>
        <v>280</v>
      </c>
      <c r="F22" s="227">
        <f aca="true" t="shared" si="5" ref="F22:V22">F23+F24+F25</f>
        <v>56</v>
      </c>
      <c r="G22" s="227">
        <f t="shared" si="5"/>
        <v>224</v>
      </c>
      <c r="H22" s="203">
        <f>H23+H24+H25</f>
        <v>179.2</v>
      </c>
      <c r="I22" s="227">
        <f t="shared" si="5"/>
        <v>44.8</v>
      </c>
      <c r="J22" s="227">
        <f t="shared" si="5"/>
        <v>0</v>
      </c>
      <c r="K22" s="227">
        <f t="shared" si="5"/>
        <v>6</v>
      </c>
      <c r="L22" s="227">
        <f t="shared" si="5"/>
        <v>6</v>
      </c>
      <c r="M22" s="227">
        <f t="shared" si="5"/>
        <v>66</v>
      </c>
      <c r="N22" s="227">
        <f t="shared" si="5"/>
        <v>76</v>
      </c>
      <c r="O22" s="227">
        <f t="shared" si="5"/>
        <v>142</v>
      </c>
      <c r="P22" s="227">
        <f t="shared" si="5"/>
        <v>36</v>
      </c>
      <c r="Q22" s="227">
        <f t="shared" si="5"/>
        <v>46</v>
      </c>
      <c r="R22" s="227">
        <f t="shared" si="5"/>
        <v>82</v>
      </c>
      <c r="S22" s="227">
        <f t="shared" si="5"/>
        <v>0</v>
      </c>
      <c r="T22" s="227">
        <f t="shared" si="5"/>
        <v>0</v>
      </c>
      <c r="U22" s="227">
        <f t="shared" si="5"/>
        <v>0</v>
      </c>
      <c r="V22" s="227">
        <f t="shared" si="5"/>
        <v>224</v>
      </c>
    </row>
    <row r="23" spans="1:22" ht="17.25" customHeight="1">
      <c r="A23" s="47" t="s">
        <v>57</v>
      </c>
      <c r="B23" s="166" t="s">
        <v>56</v>
      </c>
      <c r="C23" s="166" t="s">
        <v>81</v>
      </c>
      <c r="D23" s="47"/>
      <c r="E23" s="228">
        <v>100</v>
      </c>
      <c r="F23" s="202">
        <f>E23*20/100</f>
        <v>20</v>
      </c>
      <c r="G23" s="229">
        <f>E23-F23</f>
        <v>80</v>
      </c>
      <c r="H23" s="202">
        <f>G23-I23</f>
        <v>64</v>
      </c>
      <c r="I23" s="202">
        <f>G23*20/100</f>
        <v>16</v>
      </c>
      <c r="J23" s="228">
        <v>0</v>
      </c>
      <c r="K23" s="228">
        <v>0</v>
      </c>
      <c r="L23" s="228">
        <v>0</v>
      </c>
      <c r="M23" s="228">
        <v>18</v>
      </c>
      <c r="N23" s="228">
        <v>22</v>
      </c>
      <c r="O23" s="230">
        <f>M23+N23</f>
        <v>40</v>
      </c>
      <c r="P23" s="228">
        <v>18</v>
      </c>
      <c r="Q23" s="228">
        <v>22</v>
      </c>
      <c r="R23" s="230">
        <f>P23+Q23</f>
        <v>40</v>
      </c>
      <c r="S23" s="228">
        <v>0</v>
      </c>
      <c r="T23" s="228">
        <v>0</v>
      </c>
      <c r="U23" s="230">
        <f>S23+T23</f>
        <v>0</v>
      </c>
      <c r="V23" s="215">
        <f t="shared" si="2"/>
        <v>80</v>
      </c>
    </row>
    <row r="24" spans="1:22" ht="18.75" customHeight="1">
      <c r="A24" s="47" t="s">
        <v>58</v>
      </c>
      <c r="B24" s="166" t="s">
        <v>85</v>
      </c>
      <c r="C24" s="166" t="s">
        <v>87</v>
      </c>
      <c r="D24" s="47" t="s">
        <v>191</v>
      </c>
      <c r="E24" s="228">
        <v>108</v>
      </c>
      <c r="F24" s="202">
        <f>E24*20/100</f>
        <v>21.6</v>
      </c>
      <c r="G24" s="229">
        <f>E24-F24</f>
        <v>86.4</v>
      </c>
      <c r="H24" s="202">
        <f>G24-I24</f>
        <v>69.12</v>
      </c>
      <c r="I24" s="202">
        <f>G24*20/100</f>
        <v>17.28</v>
      </c>
      <c r="J24" s="228">
        <v>0</v>
      </c>
      <c r="K24" s="228">
        <v>6</v>
      </c>
      <c r="L24" s="228">
        <v>6</v>
      </c>
      <c r="M24" s="228">
        <v>20</v>
      </c>
      <c r="N24" s="228">
        <v>24</v>
      </c>
      <c r="O24" s="230">
        <f>M24+N24</f>
        <v>44</v>
      </c>
      <c r="P24" s="228">
        <v>18</v>
      </c>
      <c r="Q24" s="228">
        <v>24</v>
      </c>
      <c r="R24" s="230">
        <f>P24+Q24</f>
        <v>42</v>
      </c>
      <c r="S24" s="228">
        <v>0</v>
      </c>
      <c r="T24" s="228">
        <v>0</v>
      </c>
      <c r="U24" s="230">
        <f>S24+T24</f>
        <v>0</v>
      </c>
      <c r="V24" s="215">
        <f t="shared" si="2"/>
        <v>86</v>
      </c>
    </row>
    <row r="25" spans="1:22" ht="22.5" customHeight="1">
      <c r="A25" s="47" t="s">
        <v>95</v>
      </c>
      <c r="B25" s="166" t="s">
        <v>86</v>
      </c>
      <c r="C25" s="166" t="s">
        <v>81</v>
      </c>
      <c r="D25" s="47"/>
      <c r="E25" s="228">
        <v>72</v>
      </c>
      <c r="F25" s="202">
        <f>E25*20/100</f>
        <v>14.4</v>
      </c>
      <c r="G25" s="229">
        <f>E25-F25</f>
        <v>57.6</v>
      </c>
      <c r="H25" s="202">
        <f>G25-I25</f>
        <v>46.08</v>
      </c>
      <c r="I25" s="202">
        <f>G25*20/100</f>
        <v>11.52</v>
      </c>
      <c r="J25" s="228">
        <v>0</v>
      </c>
      <c r="K25" s="228">
        <v>0</v>
      </c>
      <c r="L25" s="228">
        <v>0</v>
      </c>
      <c r="M25" s="228">
        <v>28</v>
      </c>
      <c r="N25" s="228">
        <v>30</v>
      </c>
      <c r="O25" s="230">
        <f>M25+N25</f>
        <v>58</v>
      </c>
      <c r="P25" s="228">
        <v>0</v>
      </c>
      <c r="Q25" s="228">
        <v>0</v>
      </c>
      <c r="R25" s="230">
        <f>P25+Q25</f>
        <v>0</v>
      </c>
      <c r="S25" s="228">
        <v>0</v>
      </c>
      <c r="T25" s="228">
        <v>0</v>
      </c>
      <c r="U25" s="230">
        <f>S25+T25</f>
        <v>0</v>
      </c>
      <c r="V25" s="215">
        <f t="shared" si="2"/>
        <v>58</v>
      </c>
    </row>
    <row r="26" spans="1:22" s="165" customFormat="1" ht="28.5" customHeight="1">
      <c r="A26" s="158"/>
      <c r="B26" s="164" t="s">
        <v>220</v>
      </c>
      <c r="C26" s="164"/>
      <c r="D26" s="158"/>
      <c r="E26" s="227">
        <f>E27+E28+E29+E30</f>
        <v>216</v>
      </c>
      <c r="F26" s="227">
        <f aca="true" t="shared" si="6" ref="F26:V26">F27+F28+F29+F30</f>
        <v>72</v>
      </c>
      <c r="G26" s="227">
        <f t="shared" si="6"/>
        <v>144</v>
      </c>
      <c r="H26" s="227">
        <f t="shared" si="6"/>
        <v>74</v>
      </c>
      <c r="I26" s="227">
        <f t="shared" si="6"/>
        <v>70</v>
      </c>
      <c r="J26" s="227">
        <f t="shared" si="6"/>
        <v>0</v>
      </c>
      <c r="K26" s="227">
        <f t="shared" si="6"/>
        <v>0</v>
      </c>
      <c r="L26" s="227">
        <f>L27+L28+L29+L30</f>
        <v>0</v>
      </c>
      <c r="M26" s="227">
        <f t="shared" si="6"/>
        <v>34</v>
      </c>
      <c r="N26" s="227">
        <f t="shared" si="6"/>
        <v>0</v>
      </c>
      <c r="O26" s="227">
        <f>O27+O28+O29+O30</f>
        <v>34</v>
      </c>
      <c r="P26" s="227">
        <f t="shared" si="6"/>
        <v>80</v>
      </c>
      <c r="Q26" s="227">
        <f>Q27+Q28+Q29+Q30</f>
        <v>0</v>
      </c>
      <c r="R26" s="227">
        <f t="shared" si="6"/>
        <v>80</v>
      </c>
      <c r="S26" s="227">
        <f t="shared" si="6"/>
        <v>30</v>
      </c>
      <c r="T26" s="227">
        <f t="shared" si="6"/>
        <v>0</v>
      </c>
      <c r="U26" s="227">
        <f t="shared" si="6"/>
        <v>30</v>
      </c>
      <c r="V26" s="227">
        <f t="shared" si="6"/>
        <v>144</v>
      </c>
    </row>
    <row r="27" spans="1:22" ht="30" customHeight="1">
      <c r="A27" s="47" t="s">
        <v>216</v>
      </c>
      <c r="B27" s="166" t="s">
        <v>96</v>
      </c>
      <c r="C27" s="166" t="s">
        <v>81</v>
      </c>
      <c r="D27" s="47"/>
      <c r="E27" s="228">
        <f>F27+G27</f>
        <v>50</v>
      </c>
      <c r="F27" s="228">
        <v>16</v>
      </c>
      <c r="G27" s="231">
        <v>34</v>
      </c>
      <c r="H27" s="228">
        <v>24</v>
      </c>
      <c r="I27" s="228">
        <v>10</v>
      </c>
      <c r="J27" s="228">
        <v>0</v>
      </c>
      <c r="K27" s="228">
        <v>0</v>
      </c>
      <c r="L27" s="228">
        <v>0</v>
      </c>
      <c r="M27" s="228">
        <v>34</v>
      </c>
      <c r="N27" s="228">
        <v>0</v>
      </c>
      <c r="O27" s="230">
        <v>34</v>
      </c>
      <c r="P27" s="228">
        <v>0</v>
      </c>
      <c r="Q27" s="228">
        <v>0</v>
      </c>
      <c r="R27" s="230">
        <v>0</v>
      </c>
      <c r="S27" s="228">
        <v>0</v>
      </c>
      <c r="T27" s="228">
        <v>0</v>
      </c>
      <c r="U27" s="230">
        <v>0</v>
      </c>
      <c r="V27" s="215">
        <f t="shared" si="2"/>
        <v>34</v>
      </c>
    </row>
    <row r="28" spans="1:22" ht="24.75" customHeight="1">
      <c r="A28" s="47" t="s">
        <v>217</v>
      </c>
      <c r="B28" s="166" t="s">
        <v>194</v>
      </c>
      <c r="C28" s="166" t="s">
        <v>81</v>
      </c>
      <c r="D28" s="47"/>
      <c r="E28" s="228">
        <f>F28+G28</f>
        <v>54</v>
      </c>
      <c r="F28" s="228">
        <v>18</v>
      </c>
      <c r="G28" s="231">
        <v>36</v>
      </c>
      <c r="H28" s="228">
        <v>26</v>
      </c>
      <c r="I28" s="228">
        <v>10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30">
        <v>0</v>
      </c>
      <c r="P28" s="228">
        <v>36</v>
      </c>
      <c r="Q28" s="228">
        <v>0</v>
      </c>
      <c r="R28" s="230">
        <v>36</v>
      </c>
      <c r="S28" s="228">
        <v>0</v>
      </c>
      <c r="T28" s="228">
        <v>0</v>
      </c>
      <c r="U28" s="230">
        <v>0</v>
      </c>
      <c r="V28" s="215">
        <f t="shared" si="2"/>
        <v>36</v>
      </c>
    </row>
    <row r="29" spans="1:22" s="167" customFormat="1" ht="24" customHeight="1">
      <c r="A29" s="47" t="s">
        <v>218</v>
      </c>
      <c r="B29" s="166" t="s">
        <v>147</v>
      </c>
      <c r="C29" s="166" t="s">
        <v>81</v>
      </c>
      <c r="D29" s="47"/>
      <c r="E29" s="228">
        <f>F29+G29</f>
        <v>66</v>
      </c>
      <c r="F29" s="228">
        <v>22</v>
      </c>
      <c r="G29" s="231">
        <v>44</v>
      </c>
      <c r="H29" s="228">
        <v>14</v>
      </c>
      <c r="I29" s="228">
        <v>30</v>
      </c>
      <c r="J29" s="228">
        <v>0</v>
      </c>
      <c r="K29" s="228">
        <v>0</v>
      </c>
      <c r="L29" s="228">
        <v>0</v>
      </c>
      <c r="M29" s="228">
        <v>0</v>
      </c>
      <c r="N29" s="228">
        <v>0</v>
      </c>
      <c r="O29" s="230">
        <v>0</v>
      </c>
      <c r="P29" s="228">
        <v>44</v>
      </c>
      <c r="Q29" s="228">
        <v>0</v>
      </c>
      <c r="R29" s="230">
        <v>44</v>
      </c>
      <c r="S29" s="228">
        <v>0</v>
      </c>
      <c r="T29" s="228">
        <v>0</v>
      </c>
      <c r="U29" s="230">
        <v>0</v>
      </c>
      <c r="V29" s="215">
        <f t="shared" si="2"/>
        <v>44</v>
      </c>
    </row>
    <row r="30" spans="1:22" s="167" customFormat="1" ht="24" customHeight="1">
      <c r="A30" s="47" t="s">
        <v>219</v>
      </c>
      <c r="B30" s="166" t="s">
        <v>148</v>
      </c>
      <c r="C30" s="166" t="s">
        <v>81</v>
      </c>
      <c r="D30" s="47"/>
      <c r="E30" s="228">
        <f>F30+G30</f>
        <v>46</v>
      </c>
      <c r="F30" s="228">
        <v>16</v>
      </c>
      <c r="G30" s="231">
        <v>30</v>
      </c>
      <c r="H30" s="228">
        <v>10</v>
      </c>
      <c r="I30" s="228">
        <v>20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30">
        <v>0</v>
      </c>
      <c r="P30" s="228">
        <v>0</v>
      </c>
      <c r="Q30" s="228">
        <v>0</v>
      </c>
      <c r="R30" s="230">
        <v>0</v>
      </c>
      <c r="S30" s="228">
        <v>30</v>
      </c>
      <c r="T30" s="228">
        <v>0</v>
      </c>
      <c r="U30" s="230">
        <v>30</v>
      </c>
      <c r="V30" s="215">
        <f t="shared" si="2"/>
        <v>30</v>
      </c>
    </row>
    <row r="31" spans="1:22" s="169" customFormat="1" ht="31.5" customHeight="1">
      <c r="A31" s="160" t="s">
        <v>59</v>
      </c>
      <c r="B31" s="168" t="s">
        <v>195</v>
      </c>
      <c r="C31" s="168"/>
      <c r="D31" s="160"/>
      <c r="E31" s="227">
        <f>E32+E33+E34</f>
        <v>134</v>
      </c>
      <c r="F31" s="227">
        <f aca="true" t="shared" si="7" ref="F31:V31">F32+F33+F34</f>
        <v>38</v>
      </c>
      <c r="G31" s="227">
        <f>G32+G33+G34</f>
        <v>96</v>
      </c>
      <c r="H31" s="227">
        <f t="shared" si="7"/>
        <v>64</v>
      </c>
      <c r="I31" s="227">
        <f t="shared" si="7"/>
        <v>32</v>
      </c>
      <c r="J31" s="227">
        <f t="shared" si="7"/>
        <v>0</v>
      </c>
      <c r="K31" s="227">
        <f t="shared" si="7"/>
        <v>0</v>
      </c>
      <c r="L31" s="227">
        <f t="shared" si="7"/>
        <v>0</v>
      </c>
      <c r="M31" s="227">
        <f t="shared" si="7"/>
        <v>32</v>
      </c>
      <c r="N31" s="227">
        <f t="shared" si="7"/>
        <v>0</v>
      </c>
      <c r="O31" s="227">
        <f t="shared" si="7"/>
        <v>32</v>
      </c>
      <c r="P31" s="227">
        <f t="shared" si="7"/>
        <v>0</v>
      </c>
      <c r="Q31" s="227">
        <f t="shared" si="7"/>
        <v>0</v>
      </c>
      <c r="R31" s="227">
        <f t="shared" si="7"/>
        <v>0</v>
      </c>
      <c r="S31" s="227">
        <f t="shared" si="7"/>
        <v>64</v>
      </c>
      <c r="T31" s="227">
        <f t="shared" si="7"/>
        <v>0</v>
      </c>
      <c r="U31" s="227">
        <f t="shared" si="7"/>
        <v>64</v>
      </c>
      <c r="V31" s="227">
        <f t="shared" si="7"/>
        <v>96</v>
      </c>
    </row>
    <row r="32" spans="1:22" ht="29.25" customHeight="1">
      <c r="A32" s="156" t="s">
        <v>196</v>
      </c>
      <c r="B32" s="170" t="s">
        <v>122</v>
      </c>
      <c r="C32" s="170" t="s">
        <v>81</v>
      </c>
      <c r="D32" s="56"/>
      <c r="E32" s="228">
        <f>F32+G32</f>
        <v>45</v>
      </c>
      <c r="F32" s="228">
        <v>13</v>
      </c>
      <c r="G32" s="231">
        <v>32</v>
      </c>
      <c r="H32" s="228">
        <v>26</v>
      </c>
      <c r="I32" s="228">
        <v>6</v>
      </c>
      <c r="J32" s="228">
        <v>0</v>
      </c>
      <c r="K32" s="228">
        <v>0</v>
      </c>
      <c r="L32" s="228">
        <v>0</v>
      </c>
      <c r="M32" s="228">
        <v>32</v>
      </c>
      <c r="N32" s="228">
        <v>0</v>
      </c>
      <c r="O32" s="230">
        <v>32</v>
      </c>
      <c r="P32" s="228">
        <v>0</v>
      </c>
      <c r="Q32" s="228">
        <v>0</v>
      </c>
      <c r="R32" s="230">
        <v>0</v>
      </c>
      <c r="S32" s="228">
        <v>0</v>
      </c>
      <c r="T32" s="228">
        <v>0</v>
      </c>
      <c r="U32" s="230">
        <v>0</v>
      </c>
      <c r="V32" s="215">
        <f t="shared" si="2"/>
        <v>32</v>
      </c>
    </row>
    <row r="33" spans="1:22" ht="34.5" customHeight="1">
      <c r="A33" s="56" t="s">
        <v>197</v>
      </c>
      <c r="B33" s="170" t="s">
        <v>159</v>
      </c>
      <c r="C33" s="170" t="s">
        <v>81</v>
      </c>
      <c r="D33" s="56"/>
      <c r="E33" s="228">
        <f>F33+G33</f>
        <v>45</v>
      </c>
      <c r="F33" s="228">
        <v>13</v>
      </c>
      <c r="G33" s="231">
        <v>32</v>
      </c>
      <c r="H33" s="228">
        <v>22</v>
      </c>
      <c r="I33" s="228">
        <v>10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30">
        <v>0</v>
      </c>
      <c r="P33" s="228">
        <v>0</v>
      </c>
      <c r="Q33" s="228">
        <v>0</v>
      </c>
      <c r="R33" s="230">
        <v>0</v>
      </c>
      <c r="S33" s="228">
        <v>32</v>
      </c>
      <c r="T33" s="228">
        <v>0</v>
      </c>
      <c r="U33" s="230">
        <v>32</v>
      </c>
      <c r="V33" s="215">
        <f t="shared" si="2"/>
        <v>32</v>
      </c>
    </row>
    <row r="34" spans="1:22" ht="36.75" customHeight="1">
      <c r="A34" s="47" t="s">
        <v>198</v>
      </c>
      <c r="B34" s="166" t="s">
        <v>158</v>
      </c>
      <c r="C34" s="170" t="s">
        <v>81</v>
      </c>
      <c r="D34" s="47"/>
      <c r="E34" s="228">
        <f>F34+G34</f>
        <v>44</v>
      </c>
      <c r="F34" s="228">
        <v>12</v>
      </c>
      <c r="G34" s="231">
        <v>32</v>
      </c>
      <c r="H34" s="228">
        <v>16</v>
      </c>
      <c r="I34" s="228">
        <v>16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30">
        <v>0</v>
      </c>
      <c r="P34" s="228">
        <v>0</v>
      </c>
      <c r="Q34" s="228">
        <v>0</v>
      </c>
      <c r="R34" s="230">
        <v>0</v>
      </c>
      <c r="S34" s="228">
        <v>32</v>
      </c>
      <c r="T34" s="228">
        <v>0</v>
      </c>
      <c r="U34" s="230">
        <v>32</v>
      </c>
      <c r="V34" s="215">
        <f t="shared" si="2"/>
        <v>32</v>
      </c>
    </row>
    <row r="35" spans="1:22" s="169" customFormat="1" ht="31.5" customHeight="1">
      <c r="A35" s="158" t="s">
        <v>193</v>
      </c>
      <c r="B35" s="164" t="s">
        <v>221</v>
      </c>
      <c r="C35" s="164"/>
      <c r="D35" s="161"/>
      <c r="E35" s="161">
        <f>E37+E41+E48+E55+E62</f>
        <v>2054</v>
      </c>
      <c r="F35" s="161">
        <f>F37+F41+F48+F55+F62</f>
        <v>210</v>
      </c>
      <c r="G35" s="231">
        <f>G37+G41+G48+G55+G62</f>
        <v>1844</v>
      </c>
      <c r="H35" s="231">
        <f aca="true" t="shared" si="8" ref="H35:U35">H37+H41+H48+H55+H62</f>
        <v>340</v>
      </c>
      <c r="I35" s="231">
        <f t="shared" si="8"/>
        <v>120</v>
      </c>
      <c r="J35" s="231">
        <f t="shared" si="8"/>
        <v>1404</v>
      </c>
      <c r="K35" s="231">
        <f>K40+K47+K54+K61+K66</f>
        <v>30</v>
      </c>
      <c r="L35" s="231">
        <f>L40+L47+L54+L61+L66</f>
        <v>30</v>
      </c>
      <c r="M35" s="231">
        <f t="shared" si="8"/>
        <v>36</v>
      </c>
      <c r="N35" s="231">
        <f t="shared" si="8"/>
        <v>144</v>
      </c>
      <c r="O35" s="231">
        <f t="shared" si="8"/>
        <v>180</v>
      </c>
      <c r="P35" s="231">
        <f t="shared" si="8"/>
        <v>234</v>
      </c>
      <c r="Q35" s="231">
        <f t="shared" si="8"/>
        <v>416</v>
      </c>
      <c r="R35" s="231">
        <f t="shared" si="8"/>
        <v>650</v>
      </c>
      <c r="S35" s="231">
        <f t="shared" si="8"/>
        <v>452</v>
      </c>
      <c r="T35" s="231">
        <f t="shared" si="8"/>
        <v>562</v>
      </c>
      <c r="U35" s="231">
        <f t="shared" si="8"/>
        <v>1014</v>
      </c>
      <c r="V35" s="232">
        <f>O35+R35+U35</f>
        <v>1844</v>
      </c>
    </row>
    <row r="36" spans="1:22" s="172" customFormat="1" ht="24" customHeight="1">
      <c r="A36" s="101" t="s">
        <v>199</v>
      </c>
      <c r="B36" s="171" t="s">
        <v>98</v>
      </c>
      <c r="C36" s="171"/>
      <c r="D36" s="101"/>
      <c r="E36" s="228">
        <f>E38+E42+E44+E49+E51+E56+E58+E63</f>
        <v>650</v>
      </c>
      <c r="F36" s="228">
        <f>F38+F42+F44+F49+F51+F56+F58+F63</f>
        <v>210</v>
      </c>
      <c r="G36" s="231">
        <f>G38+G42+G44+G49+G51+G56+G58+G63</f>
        <v>440</v>
      </c>
      <c r="H36" s="228"/>
      <c r="I36" s="228"/>
      <c r="J36" s="228"/>
      <c r="K36" s="228"/>
      <c r="L36" s="228"/>
      <c r="M36" s="228"/>
      <c r="N36" s="228"/>
      <c r="O36" s="230"/>
      <c r="P36" s="228"/>
      <c r="Q36" s="228"/>
      <c r="R36" s="230"/>
      <c r="S36" s="228"/>
      <c r="T36" s="228"/>
      <c r="U36" s="230"/>
      <c r="V36" s="189"/>
    </row>
    <row r="37" spans="1:22" s="174" customFormat="1" ht="33.75" customHeight="1">
      <c r="A37" s="159" t="s">
        <v>130</v>
      </c>
      <c r="B37" s="173" t="s">
        <v>131</v>
      </c>
      <c r="C37" s="173"/>
      <c r="D37" s="159" t="s">
        <v>200</v>
      </c>
      <c r="E37" s="233">
        <f>E38+E39</f>
        <v>42</v>
      </c>
      <c r="F37" s="233">
        <f aca="true" t="shared" si="9" ref="F37:U37">F38+F39</f>
        <v>6</v>
      </c>
      <c r="G37" s="233">
        <f>G38+G39</f>
        <v>36</v>
      </c>
      <c r="H37" s="233">
        <f t="shared" si="9"/>
        <v>12</v>
      </c>
      <c r="I37" s="233">
        <f t="shared" si="9"/>
        <v>0</v>
      </c>
      <c r="J37" s="233">
        <f t="shared" si="9"/>
        <v>24</v>
      </c>
      <c r="K37" s="233">
        <f t="shared" si="9"/>
        <v>0</v>
      </c>
      <c r="L37" s="233">
        <f t="shared" si="9"/>
        <v>0</v>
      </c>
      <c r="M37" s="233">
        <f t="shared" si="9"/>
        <v>36</v>
      </c>
      <c r="N37" s="233">
        <f t="shared" si="9"/>
        <v>0</v>
      </c>
      <c r="O37" s="233">
        <f>O38+O39</f>
        <v>36</v>
      </c>
      <c r="P37" s="233">
        <f t="shared" si="9"/>
        <v>0</v>
      </c>
      <c r="Q37" s="233">
        <f t="shared" si="9"/>
        <v>0</v>
      </c>
      <c r="R37" s="233">
        <f t="shared" si="9"/>
        <v>0</v>
      </c>
      <c r="S37" s="233">
        <f t="shared" si="9"/>
        <v>0</v>
      </c>
      <c r="T37" s="233">
        <f t="shared" si="9"/>
        <v>0</v>
      </c>
      <c r="U37" s="233">
        <f t="shared" si="9"/>
        <v>0</v>
      </c>
      <c r="V37" s="234"/>
    </row>
    <row r="38" spans="1:22" ht="24" customHeight="1">
      <c r="A38" s="74" t="s">
        <v>99</v>
      </c>
      <c r="B38" s="175" t="s">
        <v>160</v>
      </c>
      <c r="C38" s="175"/>
      <c r="D38" s="74" t="s">
        <v>81</v>
      </c>
      <c r="E38" s="228">
        <v>18</v>
      </c>
      <c r="F38" s="228">
        <v>6</v>
      </c>
      <c r="G38" s="231">
        <v>12</v>
      </c>
      <c r="H38" s="228">
        <v>12</v>
      </c>
      <c r="I38" s="228">
        <v>0</v>
      </c>
      <c r="J38" s="228">
        <v>0</v>
      </c>
      <c r="K38" s="228">
        <v>0</v>
      </c>
      <c r="L38" s="228">
        <v>0</v>
      </c>
      <c r="M38" s="228">
        <v>12</v>
      </c>
      <c r="N38" s="228">
        <v>0</v>
      </c>
      <c r="O38" s="230">
        <v>12</v>
      </c>
      <c r="P38" s="228">
        <v>0</v>
      </c>
      <c r="Q38" s="228">
        <v>0</v>
      </c>
      <c r="R38" s="230">
        <v>0</v>
      </c>
      <c r="S38" s="228">
        <v>0</v>
      </c>
      <c r="T38" s="228">
        <v>0</v>
      </c>
      <c r="U38" s="230">
        <v>0</v>
      </c>
      <c r="V38" s="189"/>
    </row>
    <row r="39" spans="1:22" s="167" customFormat="1" ht="33.75" customHeight="1">
      <c r="A39" s="101" t="s">
        <v>201</v>
      </c>
      <c r="B39" s="171" t="s">
        <v>202</v>
      </c>
      <c r="C39" s="171" t="s">
        <v>81</v>
      </c>
      <c r="D39" s="101"/>
      <c r="E39" s="228">
        <v>24</v>
      </c>
      <c r="F39" s="228">
        <v>0</v>
      </c>
      <c r="G39" s="231">
        <v>24</v>
      </c>
      <c r="H39" s="228">
        <v>0</v>
      </c>
      <c r="I39" s="228">
        <v>0</v>
      </c>
      <c r="J39" s="228">
        <v>24</v>
      </c>
      <c r="K39" s="228">
        <v>0</v>
      </c>
      <c r="L39" s="228">
        <v>0</v>
      </c>
      <c r="M39" s="228">
        <v>24</v>
      </c>
      <c r="N39" s="228">
        <v>0</v>
      </c>
      <c r="O39" s="230">
        <v>24</v>
      </c>
      <c r="P39" s="228">
        <v>0</v>
      </c>
      <c r="Q39" s="228">
        <v>0</v>
      </c>
      <c r="R39" s="230">
        <v>0</v>
      </c>
      <c r="S39" s="228">
        <v>0</v>
      </c>
      <c r="T39" s="228">
        <v>0</v>
      </c>
      <c r="U39" s="230">
        <v>0</v>
      </c>
      <c r="V39" s="235"/>
    </row>
    <row r="40" spans="1:22" s="167" customFormat="1" ht="33.75" customHeight="1">
      <c r="A40" s="101"/>
      <c r="B40" s="171" t="s">
        <v>222</v>
      </c>
      <c r="C40" s="171"/>
      <c r="D40" s="101"/>
      <c r="E40" s="228">
        <v>0</v>
      </c>
      <c r="F40" s="228">
        <v>0</v>
      </c>
      <c r="G40" s="231">
        <v>0</v>
      </c>
      <c r="H40" s="228">
        <v>0</v>
      </c>
      <c r="I40" s="228">
        <v>0</v>
      </c>
      <c r="J40" s="228">
        <v>0</v>
      </c>
      <c r="K40" s="228">
        <v>6</v>
      </c>
      <c r="L40" s="228">
        <v>6</v>
      </c>
      <c r="M40" s="228">
        <v>0</v>
      </c>
      <c r="N40" s="228">
        <v>12</v>
      </c>
      <c r="O40" s="230">
        <v>12</v>
      </c>
      <c r="P40" s="228">
        <v>0</v>
      </c>
      <c r="Q40" s="228">
        <v>0</v>
      </c>
      <c r="R40" s="230">
        <v>0</v>
      </c>
      <c r="S40" s="228">
        <v>0</v>
      </c>
      <c r="T40" s="228">
        <v>0</v>
      </c>
      <c r="U40" s="230">
        <v>0</v>
      </c>
      <c r="V40" s="235"/>
    </row>
    <row r="41" spans="1:22" s="174" customFormat="1" ht="24" customHeight="1">
      <c r="A41" s="159" t="s">
        <v>132</v>
      </c>
      <c r="B41" s="173" t="s">
        <v>133</v>
      </c>
      <c r="C41" s="173"/>
      <c r="D41" s="159" t="s">
        <v>200</v>
      </c>
      <c r="E41" s="233">
        <f>E42+E43+E44+E45+E46</f>
        <v>550</v>
      </c>
      <c r="F41" s="233">
        <f aca="true" t="shared" si="10" ref="F41:U41">F42+F43+F44+F45+F46</f>
        <v>52</v>
      </c>
      <c r="G41" s="233">
        <f>G42+G43+G44+G45+G46</f>
        <v>498</v>
      </c>
      <c r="H41" s="233">
        <f t="shared" si="10"/>
        <v>96</v>
      </c>
      <c r="I41" s="233">
        <f t="shared" si="10"/>
        <v>32</v>
      </c>
      <c r="J41" s="233">
        <f t="shared" si="10"/>
        <v>390</v>
      </c>
      <c r="K41" s="233">
        <f t="shared" si="10"/>
        <v>0</v>
      </c>
      <c r="L41" s="233">
        <f t="shared" si="10"/>
        <v>0</v>
      </c>
      <c r="M41" s="233">
        <f t="shared" si="10"/>
        <v>0</v>
      </c>
      <c r="N41" s="233">
        <f t="shared" si="10"/>
        <v>144</v>
      </c>
      <c r="O41" s="233">
        <f t="shared" si="10"/>
        <v>144</v>
      </c>
      <c r="P41" s="233">
        <f t="shared" si="10"/>
        <v>96</v>
      </c>
      <c r="Q41" s="233">
        <f t="shared" si="10"/>
        <v>258</v>
      </c>
      <c r="R41" s="233">
        <f t="shared" si="10"/>
        <v>354</v>
      </c>
      <c r="S41" s="233">
        <f t="shared" si="10"/>
        <v>0</v>
      </c>
      <c r="T41" s="233">
        <f t="shared" si="10"/>
        <v>0</v>
      </c>
      <c r="U41" s="233">
        <f t="shared" si="10"/>
        <v>0</v>
      </c>
      <c r="V41" s="234"/>
    </row>
    <row r="42" spans="1:22" ht="37.5" customHeight="1">
      <c r="A42" s="74" t="s">
        <v>60</v>
      </c>
      <c r="B42" s="175" t="s">
        <v>161</v>
      </c>
      <c r="C42" s="175" t="s">
        <v>81</v>
      </c>
      <c r="D42" s="74"/>
      <c r="E42" s="228">
        <v>80</v>
      </c>
      <c r="F42" s="228">
        <v>26</v>
      </c>
      <c r="G42" s="231">
        <v>54</v>
      </c>
      <c r="H42" s="228">
        <v>48</v>
      </c>
      <c r="I42" s="228">
        <v>16</v>
      </c>
      <c r="J42" s="228">
        <v>0</v>
      </c>
      <c r="K42" s="228">
        <v>0</v>
      </c>
      <c r="L42" s="228">
        <v>0</v>
      </c>
      <c r="M42" s="228">
        <v>0</v>
      </c>
      <c r="N42" s="228">
        <v>54</v>
      </c>
      <c r="O42" s="230">
        <v>54</v>
      </c>
      <c r="P42" s="228">
        <v>0</v>
      </c>
      <c r="Q42" s="228">
        <v>0</v>
      </c>
      <c r="R42" s="230">
        <v>0</v>
      </c>
      <c r="S42" s="228">
        <v>0</v>
      </c>
      <c r="T42" s="228">
        <v>0</v>
      </c>
      <c r="U42" s="230">
        <v>0</v>
      </c>
      <c r="V42" s="189"/>
    </row>
    <row r="43" spans="1:22" ht="37.5" customHeight="1">
      <c r="A43" s="101" t="s">
        <v>203</v>
      </c>
      <c r="B43" s="171" t="s">
        <v>204</v>
      </c>
      <c r="C43" s="175" t="s">
        <v>81</v>
      </c>
      <c r="D43" s="74"/>
      <c r="E43" s="228">
        <v>90</v>
      </c>
      <c r="F43" s="228">
        <v>0</v>
      </c>
      <c r="G43" s="231">
        <v>90</v>
      </c>
      <c r="H43" s="228">
        <v>0</v>
      </c>
      <c r="I43" s="228">
        <v>0</v>
      </c>
      <c r="J43" s="228">
        <v>90</v>
      </c>
      <c r="K43" s="228">
        <v>0</v>
      </c>
      <c r="L43" s="228">
        <v>0</v>
      </c>
      <c r="M43" s="228">
        <v>0</v>
      </c>
      <c r="N43" s="228">
        <v>90</v>
      </c>
      <c r="O43" s="230">
        <v>90</v>
      </c>
      <c r="P43" s="228">
        <v>0</v>
      </c>
      <c r="Q43" s="228">
        <v>0</v>
      </c>
      <c r="R43" s="230">
        <v>0</v>
      </c>
      <c r="S43" s="228">
        <v>0</v>
      </c>
      <c r="T43" s="228">
        <v>0</v>
      </c>
      <c r="U43" s="230">
        <v>0</v>
      </c>
      <c r="V43" s="189"/>
    </row>
    <row r="44" spans="1:22" ht="36" customHeight="1">
      <c r="A44" s="74" t="s">
        <v>70</v>
      </c>
      <c r="B44" s="175" t="s">
        <v>101</v>
      </c>
      <c r="C44" s="175" t="s">
        <v>81</v>
      </c>
      <c r="D44" s="74"/>
      <c r="E44" s="228">
        <v>80</v>
      </c>
      <c r="F44" s="228">
        <v>26</v>
      </c>
      <c r="G44" s="231">
        <v>54</v>
      </c>
      <c r="H44" s="228">
        <v>48</v>
      </c>
      <c r="I44" s="228">
        <v>16</v>
      </c>
      <c r="J44" s="228">
        <v>0</v>
      </c>
      <c r="K44" s="228">
        <v>0</v>
      </c>
      <c r="L44" s="228">
        <v>0</v>
      </c>
      <c r="M44" s="228">
        <v>0</v>
      </c>
      <c r="N44" s="228">
        <v>0</v>
      </c>
      <c r="O44" s="230">
        <v>0</v>
      </c>
      <c r="P44" s="228">
        <v>24</v>
      </c>
      <c r="Q44" s="228">
        <v>30</v>
      </c>
      <c r="R44" s="230">
        <v>54</v>
      </c>
      <c r="S44" s="228">
        <v>0</v>
      </c>
      <c r="T44" s="228">
        <v>0</v>
      </c>
      <c r="U44" s="230">
        <v>0</v>
      </c>
      <c r="V44" s="189"/>
    </row>
    <row r="45" spans="1:22" ht="36" customHeight="1">
      <c r="A45" s="101" t="s">
        <v>205</v>
      </c>
      <c r="B45" s="171" t="s">
        <v>206</v>
      </c>
      <c r="C45" s="175" t="s">
        <v>81</v>
      </c>
      <c r="D45" s="74"/>
      <c r="E45" s="228">
        <v>96</v>
      </c>
      <c r="F45" s="228">
        <v>0</v>
      </c>
      <c r="G45" s="231">
        <v>96</v>
      </c>
      <c r="H45" s="228">
        <v>0</v>
      </c>
      <c r="I45" s="228">
        <v>0</v>
      </c>
      <c r="J45" s="228">
        <v>96</v>
      </c>
      <c r="K45" s="228">
        <v>0</v>
      </c>
      <c r="L45" s="228">
        <v>0</v>
      </c>
      <c r="M45" s="228">
        <v>0</v>
      </c>
      <c r="N45" s="228">
        <v>0</v>
      </c>
      <c r="O45" s="230">
        <v>0</v>
      </c>
      <c r="P45" s="228">
        <v>72</v>
      </c>
      <c r="Q45" s="228">
        <v>24</v>
      </c>
      <c r="R45" s="230">
        <v>96</v>
      </c>
      <c r="S45" s="228">
        <v>0</v>
      </c>
      <c r="T45" s="228">
        <v>0</v>
      </c>
      <c r="U45" s="230">
        <v>0</v>
      </c>
      <c r="V45" s="189"/>
    </row>
    <row r="46" spans="1:22" ht="36" customHeight="1">
      <c r="A46" s="101" t="s">
        <v>108</v>
      </c>
      <c r="B46" s="171" t="s">
        <v>12</v>
      </c>
      <c r="C46" s="175" t="s">
        <v>81</v>
      </c>
      <c r="D46" s="74"/>
      <c r="E46" s="228">
        <v>204</v>
      </c>
      <c r="F46" s="228">
        <v>0</v>
      </c>
      <c r="G46" s="231">
        <v>204</v>
      </c>
      <c r="H46" s="228">
        <v>0</v>
      </c>
      <c r="I46" s="228">
        <v>0</v>
      </c>
      <c r="J46" s="228">
        <v>204</v>
      </c>
      <c r="K46" s="228">
        <v>0</v>
      </c>
      <c r="L46" s="228">
        <v>0</v>
      </c>
      <c r="M46" s="228">
        <v>0</v>
      </c>
      <c r="N46" s="228">
        <v>0</v>
      </c>
      <c r="O46" s="230">
        <v>0</v>
      </c>
      <c r="P46" s="228">
        <v>0</v>
      </c>
      <c r="Q46" s="228">
        <v>204</v>
      </c>
      <c r="R46" s="230">
        <v>204</v>
      </c>
      <c r="S46" s="228">
        <v>0</v>
      </c>
      <c r="T46" s="228">
        <v>0</v>
      </c>
      <c r="U46" s="230">
        <v>0</v>
      </c>
      <c r="V46" s="189"/>
    </row>
    <row r="47" spans="1:22" ht="36" customHeight="1">
      <c r="A47" s="101"/>
      <c r="B47" s="171" t="s">
        <v>222</v>
      </c>
      <c r="C47" s="175"/>
      <c r="D47" s="74"/>
      <c r="E47" s="228"/>
      <c r="F47" s="228">
        <v>0</v>
      </c>
      <c r="G47" s="231">
        <v>0</v>
      </c>
      <c r="H47" s="228">
        <v>0</v>
      </c>
      <c r="I47" s="228">
        <v>0</v>
      </c>
      <c r="J47" s="228">
        <v>0</v>
      </c>
      <c r="K47" s="228">
        <v>6</v>
      </c>
      <c r="L47" s="228">
        <v>6</v>
      </c>
      <c r="M47" s="228">
        <v>0</v>
      </c>
      <c r="N47" s="228">
        <v>0</v>
      </c>
      <c r="O47" s="230">
        <v>0</v>
      </c>
      <c r="P47" s="228">
        <v>0</v>
      </c>
      <c r="Q47" s="228">
        <v>12</v>
      </c>
      <c r="R47" s="230">
        <v>12</v>
      </c>
      <c r="S47" s="228">
        <v>0</v>
      </c>
      <c r="T47" s="228">
        <v>0</v>
      </c>
      <c r="U47" s="230">
        <v>0</v>
      </c>
      <c r="V47" s="189"/>
    </row>
    <row r="48" spans="1:22" s="174" customFormat="1" ht="24" customHeight="1">
      <c r="A48" s="159" t="s">
        <v>134</v>
      </c>
      <c r="B48" s="173" t="s">
        <v>135</v>
      </c>
      <c r="C48" s="173"/>
      <c r="D48" s="159" t="s">
        <v>200</v>
      </c>
      <c r="E48" s="233">
        <f>E49+E50+E51+E52+E53</f>
        <v>678</v>
      </c>
      <c r="F48" s="233">
        <f aca="true" t="shared" si="11" ref="F48:U48">F49+F50+F51+F52+F53</f>
        <v>70</v>
      </c>
      <c r="G48" s="233">
        <f>G49+G50+G51+G52+G53</f>
        <v>608</v>
      </c>
      <c r="H48" s="233">
        <f t="shared" si="11"/>
        <v>110</v>
      </c>
      <c r="I48" s="233">
        <f t="shared" si="11"/>
        <v>36</v>
      </c>
      <c r="J48" s="233">
        <f t="shared" si="11"/>
        <v>462</v>
      </c>
      <c r="K48" s="233">
        <f t="shared" si="11"/>
        <v>0</v>
      </c>
      <c r="L48" s="233">
        <f t="shared" si="11"/>
        <v>0</v>
      </c>
      <c r="M48" s="233">
        <f t="shared" si="11"/>
        <v>0</v>
      </c>
      <c r="N48" s="233">
        <f t="shared" si="11"/>
        <v>0</v>
      </c>
      <c r="O48" s="233">
        <f t="shared" si="11"/>
        <v>0</v>
      </c>
      <c r="P48" s="233">
        <f t="shared" si="11"/>
        <v>138</v>
      </c>
      <c r="Q48" s="233">
        <f t="shared" si="11"/>
        <v>158</v>
      </c>
      <c r="R48" s="233">
        <f t="shared" si="11"/>
        <v>296</v>
      </c>
      <c r="S48" s="233">
        <f t="shared" si="11"/>
        <v>312</v>
      </c>
      <c r="T48" s="233">
        <f t="shared" si="11"/>
        <v>0</v>
      </c>
      <c r="U48" s="233">
        <f t="shared" si="11"/>
        <v>312</v>
      </c>
      <c r="V48" s="234"/>
    </row>
    <row r="49" spans="1:22" ht="39.75" customHeight="1">
      <c r="A49" s="74" t="s">
        <v>61</v>
      </c>
      <c r="B49" s="175" t="s">
        <v>136</v>
      </c>
      <c r="C49" s="175" t="s">
        <v>81</v>
      </c>
      <c r="D49" s="74"/>
      <c r="E49" s="228">
        <v>98</v>
      </c>
      <c r="F49" s="228">
        <v>32</v>
      </c>
      <c r="G49" s="231">
        <v>66</v>
      </c>
      <c r="H49" s="228">
        <v>50</v>
      </c>
      <c r="I49" s="228">
        <v>16</v>
      </c>
      <c r="J49" s="228">
        <v>0</v>
      </c>
      <c r="K49" s="228">
        <v>0</v>
      </c>
      <c r="L49" s="228">
        <v>0</v>
      </c>
      <c r="M49" s="228">
        <v>0</v>
      </c>
      <c r="N49" s="228">
        <v>0</v>
      </c>
      <c r="O49" s="230">
        <v>0</v>
      </c>
      <c r="P49" s="228">
        <v>66</v>
      </c>
      <c r="Q49" s="228">
        <v>0</v>
      </c>
      <c r="R49" s="230">
        <v>66</v>
      </c>
      <c r="S49" s="228">
        <v>0</v>
      </c>
      <c r="T49" s="228">
        <v>0</v>
      </c>
      <c r="U49" s="230">
        <v>0</v>
      </c>
      <c r="V49" s="189"/>
    </row>
    <row r="50" spans="1:22" ht="39.75" customHeight="1">
      <c r="A50" s="74" t="s">
        <v>104</v>
      </c>
      <c r="B50" s="175" t="s">
        <v>207</v>
      </c>
      <c r="C50" s="175" t="s">
        <v>81</v>
      </c>
      <c r="D50" s="74"/>
      <c r="E50" s="228">
        <v>72</v>
      </c>
      <c r="F50" s="228">
        <v>0</v>
      </c>
      <c r="G50" s="231">
        <v>72</v>
      </c>
      <c r="H50" s="228">
        <v>0</v>
      </c>
      <c r="I50" s="228">
        <v>0</v>
      </c>
      <c r="J50" s="228">
        <v>72</v>
      </c>
      <c r="K50" s="228">
        <v>0</v>
      </c>
      <c r="L50" s="228">
        <v>0</v>
      </c>
      <c r="M50" s="228">
        <v>0</v>
      </c>
      <c r="N50" s="228">
        <v>0</v>
      </c>
      <c r="O50" s="230">
        <v>0</v>
      </c>
      <c r="P50" s="228">
        <v>72</v>
      </c>
      <c r="Q50" s="228">
        <v>0</v>
      </c>
      <c r="R50" s="230">
        <v>72</v>
      </c>
      <c r="S50" s="228">
        <v>0</v>
      </c>
      <c r="T50" s="228">
        <v>0</v>
      </c>
      <c r="U50" s="230">
        <v>0</v>
      </c>
      <c r="V50" s="189"/>
    </row>
    <row r="51" spans="1:22" ht="36" customHeight="1">
      <c r="A51" s="74" t="s">
        <v>105</v>
      </c>
      <c r="B51" s="175" t="s">
        <v>106</v>
      </c>
      <c r="C51" s="175" t="s">
        <v>81</v>
      </c>
      <c r="D51" s="74"/>
      <c r="E51" s="228">
        <v>118</v>
      </c>
      <c r="F51" s="228">
        <v>38</v>
      </c>
      <c r="G51" s="231">
        <v>80</v>
      </c>
      <c r="H51" s="228">
        <v>60</v>
      </c>
      <c r="I51" s="228">
        <v>20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30">
        <v>0</v>
      </c>
      <c r="P51" s="228">
        <v>0</v>
      </c>
      <c r="Q51" s="228">
        <v>80</v>
      </c>
      <c r="R51" s="230">
        <v>80</v>
      </c>
      <c r="S51" s="228">
        <v>0</v>
      </c>
      <c r="T51" s="228">
        <v>0</v>
      </c>
      <c r="U51" s="230">
        <v>0</v>
      </c>
      <c r="V51" s="189"/>
    </row>
    <row r="52" spans="1:22" ht="36" customHeight="1">
      <c r="A52" s="74" t="s">
        <v>107</v>
      </c>
      <c r="B52" s="175" t="s">
        <v>208</v>
      </c>
      <c r="C52" s="175" t="s">
        <v>81</v>
      </c>
      <c r="D52" s="74"/>
      <c r="E52" s="228">
        <v>78</v>
      </c>
      <c r="F52" s="228">
        <v>0</v>
      </c>
      <c r="G52" s="231">
        <v>78</v>
      </c>
      <c r="H52" s="228">
        <v>0</v>
      </c>
      <c r="I52" s="228">
        <v>0</v>
      </c>
      <c r="J52" s="228">
        <v>78</v>
      </c>
      <c r="K52" s="228">
        <v>0</v>
      </c>
      <c r="L52" s="228">
        <v>0</v>
      </c>
      <c r="M52" s="228">
        <v>0</v>
      </c>
      <c r="N52" s="228">
        <v>0</v>
      </c>
      <c r="O52" s="230">
        <v>0</v>
      </c>
      <c r="P52" s="228">
        <v>0</v>
      </c>
      <c r="Q52" s="228">
        <v>78</v>
      </c>
      <c r="R52" s="230">
        <v>78</v>
      </c>
      <c r="S52" s="228">
        <v>0</v>
      </c>
      <c r="T52" s="228">
        <v>0</v>
      </c>
      <c r="U52" s="230">
        <v>0</v>
      </c>
      <c r="V52" s="189"/>
    </row>
    <row r="53" spans="1:22" ht="36" customHeight="1">
      <c r="A53" s="74" t="s">
        <v>109</v>
      </c>
      <c r="B53" s="175" t="s">
        <v>12</v>
      </c>
      <c r="C53" s="175"/>
      <c r="D53" s="74"/>
      <c r="E53" s="228">
        <v>312</v>
      </c>
      <c r="F53" s="228">
        <v>0</v>
      </c>
      <c r="G53" s="231">
        <v>312</v>
      </c>
      <c r="H53" s="228">
        <v>0</v>
      </c>
      <c r="I53" s="228">
        <v>0</v>
      </c>
      <c r="J53" s="228">
        <v>312</v>
      </c>
      <c r="K53" s="228">
        <v>0</v>
      </c>
      <c r="L53" s="228">
        <v>0</v>
      </c>
      <c r="M53" s="228">
        <v>0</v>
      </c>
      <c r="N53" s="228">
        <v>0</v>
      </c>
      <c r="O53" s="230">
        <v>0</v>
      </c>
      <c r="P53" s="228">
        <v>0</v>
      </c>
      <c r="Q53" s="228">
        <v>0</v>
      </c>
      <c r="R53" s="230">
        <v>0</v>
      </c>
      <c r="S53" s="228">
        <v>312</v>
      </c>
      <c r="T53" s="228">
        <v>0</v>
      </c>
      <c r="U53" s="230">
        <v>312</v>
      </c>
      <c r="V53" s="189"/>
    </row>
    <row r="54" spans="1:22" ht="36" customHeight="1">
      <c r="A54" s="74"/>
      <c r="B54" s="175" t="s">
        <v>222</v>
      </c>
      <c r="C54" s="175"/>
      <c r="D54" s="74"/>
      <c r="E54" s="228"/>
      <c r="F54" s="228">
        <v>0</v>
      </c>
      <c r="G54" s="231">
        <v>0</v>
      </c>
      <c r="H54" s="228">
        <v>0</v>
      </c>
      <c r="I54" s="228">
        <v>0</v>
      </c>
      <c r="J54" s="228">
        <v>0</v>
      </c>
      <c r="K54" s="228">
        <v>6</v>
      </c>
      <c r="L54" s="228">
        <v>6</v>
      </c>
      <c r="M54" s="228">
        <v>0</v>
      </c>
      <c r="N54" s="228">
        <v>0</v>
      </c>
      <c r="O54" s="230">
        <v>0</v>
      </c>
      <c r="P54" s="228">
        <v>0</v>
      </c>
      <c r="Q54" s="228">
        <v>0</v>
      </c>
      <c r="R54" s="230">
        <v>0</v>
      </c>
      <c r="S54" s="228">
        <v>0</v>
      </c>
      <c r="T54" s="228">
        <v>12</v>
      </c>
      <c r="U54" s="230">
        <v>12</v>
      </c>
      <c r="V54" s="189"/>
    </row>
    <row r="55" spans="1:22" s="174" customFormat="1" ht="52.5" customHeight="1">
      <c r="A55" s="159" t="s">
        <v>137</v>
      </c>
      <c r="B55" s="173" t="s">
        <v>162</v>
      </c>
      <c r="C55" s="173"/>
      <c r="D55" s="159" t="s">
        <v>200</v>
      </c>
      <c r="E55" s="233">
        <f>E56+E57+E58+E59+E60</f>
        <v>692</v>
      </c>
      <c r="F55" s="233">
        <f aca="true" t="shared" si="12" ref="F55:U55">F56+F57+F58+F59+F60</f>
        <v>72</v>
      </c>
      <c r="G55" s="233">
        <f>G56+G57+G58+G59+G60</f>
        <v>620</v>
      </c>
      <c r="H55" s="233">
        <f t="shared" si="12"/>
        <v>108</v>
      </c>
      <c r="I55" s="233">
        <f t="shared" si="12"/>
        <v>44</v>
      </c>
      <c r="J55" s="233">
        <f t="shared" si="12"/>
        <v>468</v>
      </c>
      <c r="K55" s="233">
        <f t="shared" si="12"/>
        <v>0</v>
      </c>
      <c r="L55" s="233">
        <f t="shared" si="12"/>
        <v>0</v>
      </c>
      <c r="M55" s="233">
        <f t="shared" si="12"/>
        <v>0</v>
      </c>
      <c r="N55" s="233">
        <f t="shared" si="12"/>
        <v>0</v>
      </c>
      <c r="O55" s="233">
        <f t="shared" si="12"/>
        <v>0</v>
      </c>
      <c r="P55" s="233">
        <f t="shared" si="12"/>
        <v>0</v>
      </c>
      <c r="Q55" s="233">
        <f t="shared" si="12"/>
        <v>0</v>
      </c>
      <c r="R55" s="233">
        <f t="shared" si="12"/>
        <v>0</v>
      </c>
      <c r="S55" s="233">
        <f t="shared" si="12"/>
        <v>140</v>
      </c>
      <c r="T55" s="233">
        <f t="shared" si="12"/>
        <v>480</v>
      </c>
      <c r="U55" s="233">
        <f t="shared" si="12"/>
        <v>620</v>
      </c>
      <c r="V55" s="234"/>
    </row>
    <row r="56" spans="1:22" ht="46.5" customHeight="1">
      <c r="A56" s="74" t="s">
        <v>62</v>
      </c>
      <c r="B56" s="175" t="s">
        <v>163</v>
      </c>
      <c r="C56" s="175" t="s">
        <v>81</v>
      </c>
      <c r="D56" s="74"/>
      <c r="E56" s="228">
        <v>92</v>
      </c>
      <c r="F56" s="228">
        <v>30</v>
      </c>
      <c r="G56" s="231">
        <v>62</v>
      </c>
      <c r="H56" s="228">
        <v>42</v>
      </c>
      <c r="I56" s="228">
        <v>20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30">
        <v>0</v>
      </c>
      <c r="P56" s="228">
        <v>0</v>
      </c>
      <c r="Q56" s="228">
        <v>0</v>
      </c>
      <c r="R56" s="230">
        <v>0</v>
      </c>
      <c r="S56" s="228">
        <v>62</v>
      </c>
      <c r="T56" s="228">
        <v>0</v>
      </c>
      <c r="U56" s="230">
        <v>62</v>
      </c>
      <c r="V56" s="189"/>
    </row>
    <row r="57" spans="1:22" ht="46.5" customHeight="1">
      <c r="A57" s="74" t="s">
        <v>112</v>
      </c>
      <c r="B57" s="175" t="s">
        <v>209</v>
      </c>
      <c r="C57" s="175" t="s">
        <v>81</v>
      </c>
      <c r="D57" s="74"/>
      <c r="E57" s="228">
        <v>78</v>
      </c>
      <c r="F57" s="228">
        <v>0</v>
      </c>
      <c r="G57" s="231">
        <v>78</v>
      </c>
      <c r="H57" s="228">
        <v>0</v>
      </c>
      <c r="I57" s="228">
        <v>0</v>
      </c>
      <c r="J57" s="228">
        <v>78</v>
      </c>
      <c r="K57" s="228">
        <v>0</v>
      </c>
      <c r="L57" s="228">
        <v>0</v>
      </c>
      <c r="M57" s="228">
        <v>0</v>
      </c>
      <c r="N57" s="228">
        <v>0</v>
      </c>
      <c r="O57" s="230">
        <v>0</v>
      </c>
      <c r="P57" s="228">
        <v>0</v>
      </c>
      <c r="Q57" s="228">
        <v>0</v>
      </c>
      <c r="R57" s="230">
        <v>0</v>
      </c>
      <c r="S57" s="228">
        <v>78</v>
      </c>
      <c r="T57" s="228">
        <v>0</v>
      </c>
      <c r="U57" s="230">
        <v>78</v>
      </c>
      <c r="V57" s="189"/>
    </row>
    <row r="58" spans="1:22" ht="55.5" customHeight="1">
      <c r="A58" s="56" t="s">
        <v>110</v>
      </c>
      <c r="B58" s="166" t="s">
        <v>111</v>
      </c>
      <c r="C58" s="175" t="s">
        <v>81</v>
      </c>
      <c r="D58" s="47"/>
      <c r="E58" s="228">
        <v>132</v>
      </c>
      <c r="F58" s="228">
        <v>42</v>
      </c>
      <c r="G58" s="231">
        <v>90</v>
      </c>
      <c r="H58" s="228">
        <v>66</v>
      </c>
      <c r="I58" s="228">
        <v>24</v>
      </c>
      <c r="J58" s="228">
        <v>0</v>
      </c>
      <c r="K58" s="228">
        <v>0</v>
      </c>
      <c r="L58" s="228">
        <v>0</v>
      </c>
      <c r="M58" s="228">
        <v>0</v>
      </c>
      <c r="N58" s="228">
        <v>0</v>
      </c>
      <c r="O58" s="230">
        <v>0</v>
      </c>
      <c r="P58" s="228">
        <v>0</v>
      </c>
      <c r="Q58" s="228">
        <v>0</v>
      </c>
      <c r="R58" s="230">
        <v>0</v>
      </c>
      <c r="S58" s="228">
        <v>0</v>
      </c>
      <c r="T58" s="228">
        <v>90</v>
      </c>
      <c r="U58" s="230">
        <v>90</v>
      </c>
      <c r="V58" s="189"/>
    </row>
    <row r="59" spans="1:22" ht="55.5" customHeight="1">
      <c r="A59" s="56" t="s">
        <v>113</v>
      </c>
      <c r="B59" s="166" t="s">
        <v>210</v>
      </c>
      <c r="C59" s="175" t="s">
        <v>81</v>
      </c>
      <c r="D59" s="47"/>
      <c r="E59" s="228">
        <v>78</v>
      </c>
      <c r="F59" s="228">
        <v>0</v>
      </c>
      <c r="G59" s="231">
        <v>78</v>
      </c>
      <c r="H59" s="228">
        <v>0</v>
      </c>
      <c r="I59" s="228">
        <v>0</v>
      </c>
      <c r="J59" s="228">
        <v>78</v>
      </c>
      <c r="K59" s="228">
        <v>0</v>
      </c>
      <c r="L59" s="228">
        <v>0</v>
      </c>
      <c r="M59" s="228">
        <v>0</v>
      </c>
      <c r="N59" s="228">
        <v>0</v>
      </c>
      <c r="O59" s="230">
        <v>0</v>
      </c>
      <c r="P59" s="228">
        <v>0</v>
      </c>
      <c r="Q59" s="228">
        <v>0</v>
      </c>
      <c r="R59" s="230">
        <v>0</v>
      </c>
      <c r="S59" s="228">
        <v>0</v>
      </c>
      <c r="T59" s="228">
        <v>78</v>
      </c>
      <c r="U59" s="230">
        <v>78</v>
      </c>
      <c r="V59" s="189"/>
    </row>
    <row r="60" spans="1:22" ht="55.5" customHeight="1">
      <c r="A60" s="56" t="s">
        <v>114</v>
      </c>
      <c r="B60" s="176" t="s">
        <v>12</v>
      </c>
      <c r="C60" s="177"/>
      <c r="D60" s="47"/>
      <c r="E60" s="228">
        <v>312</v>
      </c>
      <c r="F60" s="228">
        <v>0</v>
      </c>
      <c r="G60" s="231">
        <v>312</v>
      </c>
      <c r="H60" s="228">
        <v>0</v>
      </c>
      <c r="I60" s="228">
        <v>0</v>
      </c>
      <c r="J60" s="228">
        <v>312</v>
      </c>
      <c r="K60" s="228">
        <v>0</v>
      </c>
      <c r="L60" s="228">
        <v>0</v>
      </c>
      <c r="M60" s="228">
        <v>0</v>
      </c>
      <c r="N60" s="228">
        <v>0</v>
      </c>
      <c r="O60" s="230">
        <v>0</v>
      </c>
      <c r="P60" s="228">
        <v>0</v>
      </c>
      <c r="Q60" s="228">
        <v>0</v>
      </c>
      <c r="R60" s="230">
        <v>0</v>
      </c>
      <c r="S60" s="228">
        <v>0</v>
      </c>
      <c r="T60" s="228">
        <v>312</v>
      </c>
      <c r="U60" s="230">
        <v>312</v>
      </c>
      <c r="V60" s="189"/>
    </row>
    <row r="61" spans="1:22" ht="21.75" customHeight="1">
      <c r="A61" s="56"/>
      <c r="B61" s="176" t="s">
        <v>222</v>
      </c>
      <c r="C61" s="177"/>
      <c r="D61" s="47"/>
      <c r="E61" s="228">
        <v>0</v>
      </c>
      <c r="F61" s="228">
        <v>0</v>
      </c>
      <c r="G61" s="231">
        <v>0</v>
      </c>
      <c r="H61" s="228">
        <v>0</v>
      </c>
      <c r="I61" s="228">
        <v>0</v>
      </c>
      <c r="J61" s="228">
        <v>0</v>
      </c>
      <c r="K61" s="228">
        <v>6</v>
      </c>
      <c r="L61" s="228">
        <v>6</v>
      </c>
      <c r="M61" s="228">
        <v>0</v>
      </c>
      <c r="N61" s="228">
        <v>0</v>
      </c>
      <c r="O61" s="230">
        <v>0</v>
      </c>
      <c r="P61" s="228">
        <v>0</v>
      </c>
      <c r="Q61" s="228">
        <v>0</v>
      </c>
      <c r="R61" s="230">
        <v>0</v>
      </c>
      <c r="S61" s="228">
        <v>0</v>
      </c>
      <c r="T61" s="228">
        <v>12</v>
      </c>
      <c r="U61" s="230">
        <v>12</v>
      </c>
      <c r="V61" s="189"/>
    </row>
    <row r="62" spans="1:22" s="174" customFormat="1" ht="38.25" customHeight="1">
      <c r="A62" s="178" t="s">
        <v>138</v>
      </c>
      <c r="B62" s="179" t="s">
        <v>139</v>
      </c>
      <c r="C62" s="179"/>
      <c r="D62" s="236" t="s">
        <v>200</v>
      </c>
      <c r="E62" s="233">
        <f>E63+E64+E65</f>
        <v>92</v>
      </c>
      <c r="F62" s="233">
        <f aca="true" t="shared" si="13" ref="F62:U62">F63+F64+F65</f>
        <v>10</v>
      </c>
      <c r="G62" s="233">
        <f>G63+G64+G65</f>
        <v>82</v>
      </c>
      <c r="H62" s="233">
        <f t="shared" si="13"/>
        <v>14</v>
      </c>
      <c r="I62" s="233">
        <f t="shared" si="13"/>
        <v>8</v>
      </c>
      <c r="J62" s="233">
        <f t="shared" si="13"/>
        <v>60</v>
      </c>
      <c r="K62" s="233">
        <f>K63+K64+K65</f>
        <v>0</v>
      </c>
      <c r="L62" s="233">
        <f t="shared" si="13"/>
        <v>0</v>
      </c>
      <c r="M62" s="233">
        <f t="shared" si="13"/>
        <v>0</v>
      </c>
      <c r="N62" s="233">
        <f t="shared" si="13"/>
        <v>0</v>
      </c>
      <c r="O62" s="233">
        <f t="shared" si="13"/>
        <v>0</v>
      </c>
      <c r="P62" s="233">
        <f t="shared" si="13"/>
        <v>0</v>
      </c>
      <c r="Q62" s="233">
        <f t="shared" si="13"/>
        <v>0</v>
      </c>
      <c r="R62" s="233">
        <f t="shared" si="13"/>
        <v>0</v>
      </c>
      <c r="S62" s="233">
        <f t="shared" si="13"/>
        <v>0</v>
      </c>
      <c r="T62" s="233">
        <f t="shared" si="13"/>
        <v>82</v>
      </c>
      <c r="U62" s="233">
        <f t="shared" si="13"/>
        <v>82</v>
      </c>
      <c r="V62" s="234"/>
    </row>
    <row r="63" spans="1:22" ht="33" customHeight="1">
      <c r="A63" s="180" t="s">
        <v>71</v>
      </c>
      <c r="B63" s="170" t="s">
        <v>115</v>
      </c>
      <c r="C63" s="170" t="s">
        <v>81</v>
      </c>
      <c r="D63" s="56"/>
      <c r="E63" s="228">
        <v>32</v>
      </c>
      <c r="F63" s="228">
        <v>10</v>
      </c>
      <c r="G63" s="231">
        <v>22</v>
      </c>
      <c r="H63" s="228">
        <v>14</v>
      </c>
      <c r="I63" s="228">
        <v>8</v>
      </c>
      <c r="J63" s="228">
        <v>0</v>
      </c>
      <c r="K63" s="228">
        <v>0</v>
      </c>
      <c r="L63" s="228">
        <v>0</v>
      </c>
      <c r="M63" s="228">
        <v>0</v>
      </c>
      <c r="N63" s="228">
        <v>0</v>
      </c>
      <c r="O63" s="230">
        <v>0</v>
      </c>
      <c r="P63" s="228">
        <v>0</v>
      </c>
      <c r="Q63" s="228">
        <v>0</v>
      </c>
      <c r="R63" s="230">
        <v>0</v>
      </c>
      <c r="S63" s="228">
        <v>0</v>
      </c>
      <c r="T63" s="228">
        <v>22</v>
      </c>
      <c r="U63" s="230">
        <v>22</v>
      </c>
      <c r="V63" s="189"/>
    </row>
    <row r="64" spans="1:22" ht="43.5" customHeight="1">
      <c r="A64" s="180" t="s">
        <v>211</v>
      </c>
      <c r="B64" s="170" t="s">
        <v>212</v>
      </c>
      <c r="C64" s="170" t="s">
        <v>81</v>
      </c>
      <c r="D64" s="56"/>
      <c r="E64" s="228">
        <v>24</v>
      </c>
      <c r="F64" s="228">
        <v>0</v>
      </c>
      <c r="G64" s="231">
        <v>24</v>
      </c>
      <c r="H64" s="228">
        <v>0</v>
      </c>
      <c r="I64" s="228">
        <v>0</v>
      </c>
      <c r="J64" s="228">
        <v>24</v>
      </c>
      <c r="K64" s="228">
        <v>0</v>
      </c>
      <c r="L64" s="228">
        <v>0</v>
      </c>
      <c r="M64" s="228">
        <v>0</v>
      </c>
      <c r="N64" s="228">
        <v>0</v>
      </c>
      <c r="O64" s="230">
        <v>0</v>
      </c>
      <c r="P64" s="228">
        <v>0</v>
      </c>
      <c r="Q64" s="228">
        <v>0</v>
      </c>
      <c r="R64" s="230">
        <v>0</v>
      </c>
      <c r="S64" s="228">
        <v>0</v>
      </c>
      <c r="T64" s="228">
        <v>24</v>
      </c>
      <c r="U64" s="230">
        <v>24</v>
      </c>
      <c r="V64" s="189"/>
    </row>
    <row r="65" spans="1:22" ht="43.5" customHeight="1">
      <c r="A65" s="180" t="s">
        <v>117</v>
      </c>
      <c r="B65" s="170" t="s">
        <v>12</v>
      </c>
      <c r="C65" s="170"/>
      <c r="D65" s="56"/>
      <c r="E65" s="228">
        <v>36</v>
      </c>
      <c r="F65" s="228">
        <v>0</v>
      </c>
      <c r="G65" s="231">
        <v>36</v>
      </c>
      <c r="H65" s="228">
        <v>0</v>
      </c>
      <c r="I65" s="228">
        <v>0</v>
      </c>
      <c r="J65" s="228">
        <v>36</v>
      </c>
      <c r="K65" s="228">
        <v>0</v>
      </c>
      <c r="L65" s="228">
        <v>0</v>
      </c>
      <c r="M65" s="228">
        <v>0</v>
      </c>
      <c r="N65" s="228">
        <v>0</v>
      </c>
      <c r="O65" s="230">
        <v>0</v>
      </c>
      <c r="P65" s="228">
        <v>0</v>
      </c>
      <c r="Q65" s="228">
        <v>0</v>
      </c>
      <c r="R65" s="230">
        <v>0</v>
      </c>
      <c r="S65" s="228">
        <v>0</v>
      </c>
      <c r="T65" s="228">
        <v>36</v>
      </c>
      <c r="U65" s="230">
        <v>36</v>
      </c>
      <c r="V65" s="189"/>
    </row>
    <row r="66" spans="1:22" ht="43.5" customHeight="1">
      <c r="A66" s="180"/>
      <c r="B66" s="170" t="s">
        <v>222</v>
      </c>
      <c r="C66" s="170"/>
      <c r="D66" s="56"/>
      <c r="E66" s="228">
        <v>0</v>
      </c>
      <c r="F66" s="228">
        <v>0</v>
      </c>
      <c r="G66" s="231">
        <v>0</v>
      </c>
      <c r="H66" s="228">
        <v>0</v>
      </c>
      <c r="I66" s="228">
        <v>0</v>
      </c>
      <c r="J66" s="228">
        <v>0</v>
      </c>
      <c r="K66" s="228">
        <v>6</v>
      </c>
      <c r="L66" s="228">
        <v>6</v>
      </c>
      <c r="M66" s="228">
        <v>0</v>
      </c>
      <c r="N66" s="228">
        <v>0</v>
      </c>
      <c r="O66" s="230">
        <v>0</v>
      </c>
      <c r="P66" s="228">
        <v>0</v>
      </c>
      <c r="Q66" s="228">
        <v>0</v>
      </c>
      <c r="R66" s="230">
        <v>0</v>
      </c>
      <c r="S66" s="228">
        <v>0</v>
      </c>
      <c r="T66" s="228">
        <v>12</v>
      </c>
      <c r="U66" s="230">
        <v>12</v>
      </c>
      <c r="V66" s="189"/>
    </row>
    <row r="67" spans="1:22" s="188" customFormat="1" ht="29.25" customHeight="1">
      <c r="A67" s="186" t="s">
        <v>141</v>
      </c>
      <c r="B67" s="187" t="s">
        <v>2</v>
      </c>
      <c r="C67" s="187" t="s">
        <v>81</v>
      </c>
      <c r="D67" s="186"/>
      <c r="E67" s="237">
        <v>80</v>
      </c>
      <c r="F67" s="237">
        <v>40</v>
      </c>
      <c r="G67" s="237">
        <v>40</v>
      </c>
      <c r="H67" s="237">
        <v>0</v>
      </c>
      <c r="I67" s="237">
        <v>40</v>
      </c>
      <c r="J67" s="237">
        <v>0</v>
      </c>
      <c r="K67" s="237">
        <v>0</v>
      </c>
      <c r="L67" s="237">
        <v>0</v>
      </c>
      <c r="M67" s="237">
        <v>0</v>
      </c>
      <c r="N67" s="237">
        <v>0</v>
      </c>
      <c r="O67" s="237">
        <v>0</v>
      </c>
      <c r="P67" s="237">
        <v>0</v>
      </c>
      <c r="Q67" s="237">
        <v>0</v>
      </c>
      <c r="R67" s="237">
        <v>0</v>
      </c>
      <c r="S67" s="237">
        <v>40</v>
      </c>
      <c r="T67" s="237">
        <v>0</v>
      </c>
      <c r="U67" s="237">
        <v>40</v>
      </c>
      <c r="V67" s="238"/>
    </row>
    <row r="68" spans="1:22" ht="27.75" customHeight="1">
      <c r="A68" s="157"/>
      <c r="B68" s="181" t="s">
        <v>213</v>
      </c>
      <c r="C68" s="181"/>
      <c r="D68" s="56"/>
      <c r="E68" s="202">
        <f>E8+E26+E31+E35+E67</f>
        <v>4166</v>
      </c>
      <c r="F68" s="202">
        <f aca="true" t="shared" si="14" ref="F68:U68">F8+F26+F31+F35+F67</f>
        <v>684</v>
      </c>
      <c r="G68" s="202">
        <f t="shared" si="14"/>
        <v>3472</v>
      </c>
      <c r="H68" s="202">
        <f t="shared" si="14"/>
        <v>1493.2</v>
      </c>
      <c r="I68" s="202">
        <f t="shared" si="14"/>
        <v>596.8</v>
      </c>
      <c r="J68" s="202">
        <f t="shared" si="14"/>
        <v>1404</v>
      </c>
      <c r="K68" s="202">
        <f t="shared" si="14"/>
        <v>42</v>
      </c>
      <c r="L68" s="202">
        <f t="shared" si="14"/>
        <v>42</v>
      </c>
      <c r="M68" s="202">
        <f t="shared" si="14"/>
        <v>516</v>
      </c>
      <c r="N68" s="202">
        <f t="shared" si="14"/>
        <v>638</v>
      </c>
      <c r="O68" s="202">
        <f>O8+O26+O31+O35+O67</f>
        <v>1154</v>
      </c>
      <c r="P68" s="202">
        <f t="shared" si="14"/>
        <v>576</v>
      </c>
      <c r="Q68" s="202">
        <f t="shared" si="14"/>
        <v>594</v>
      </c>
      <c r="R68" s="202">
        <f t="shared" si="14"/>
        <v>1170</v>
      </c>
      <c r="S68" s="202">
        <f t="shared" si="14"/>
        <v>586</v>
      </c>
      <c r="T68" s="202">
        <f t="shared" si="14"/>
        <v>562</v>
      </c>
      <c r="U68" s="202">
        <f t="shared" si="14"/>
        <v>1148</v>
      </c>
      <c r="V68" s="189"/>
    </row>
    <row r="69" spans="1:22" ht="27.75" customHeight="1">
      <c r="A69" s="157"/>
      <c r="B69" s="181" t="s">
        <v>13</v>
      </c>
      <c r="C69" s="181"/>
      <c r="D69" s="56"/>
      <c r="E69" s="228">
        <f>E39+E43+E45+E50+E52+E57+E59+E64</f>
        <v>540</v>
      </c>
      <c r="F69" s="228">
        <f>F39+F43+F45+F50+F52+F57+F59+F64</f>
        <v>0</v>
      </c>
      <c r="G69" s="231">
        <f>G39+G43+G45+G50+G52+G57+G59+G64</f>
        <v>540</v>
      </c>
      <c r="H69" s="228"/>
      <c r="I69" s="228"/>
      <c r="J69" s="228"/>
      <c r="K69" s="228"/>
      <c r="L69" s="228"/>
      <c r="M69" s="228">
        <v>24</v>
      </c>
      <c r="N69" s="228">
        <v>90</v>
      </c>
      <c r="O69" s="230">
        <v>114</v>
      </c>
      <c r="P69" s="228">
        <v>144</v>
      </c>
      <c r="Q69" s="228">
        <v>102</v>
      </c>
      <c r="R69" s="230">
        <v>246</v>
      </c>
      <c r="S69" s="228">
        <v>78</v>
      </c>
      <c r="T69" s="228">
        <v>102</v>
      </c>
      <c r="U69" s="230">
        <v>180</v>
      </c>
      <c r="V69" s="189"/>
    </row>
    <row r="70" spans="1:22" ht="27.75" customHeight="1">
      <c r="A70" s="157"/>
      <c r="B70" s="181" t="s">
        <v>12</v>
      </c>
      <c r="C70" s="181"/>
      <c r="D70" s="56"/>
      <c r="E70" s="228">
        <f>E46+E53+E60+E65</f>
        <v>864</v>
      </c>
      <c r="F70" s="228">
        <f>F46+F53+F60+F65</f>
        <v>0</v>
      </c>
      <c r="G70" s="231">
        <f>G46+G53+G60+G65</f>
        <v>864</v>
      </c>
      <c r="H70" s="228"/>
      <c r="I70" s="228"/>
      <c r="J70" s="228"/>
      <c r="K70" s="228"/>
      <c r="L70" s="228"/>
      <c r="M70" s="228"/>
      <c r="N70" s="228"/>
      <c r="O70" s="230"/>
      <c r="P70" s="228"/>
      <c r="Q70" s="228">
        <v>204</v>
      </c>
      <c r="R70" s="230">
        <v>204</v>
      </c>
      <c r="S70" s="228">
        <v>312</v>
      </c>
      <c r="T70" s="228">
        <v>312</v>
      </c>
      <c r="U70" s="230">
        <v>624</v>
      </c>
      <c r="V70" s="189"/>
    </row>
    <row r="71" spans="1:22" s="182" customFormat="1" ht="30.75" customHeight="1">
      <c r="A71" s="157" t="s">
        <v>170</v>
      </c>
      <c r="B71" s="181" t="s">
        <v>227</v>
      </c>
      <c r="C71" s="181"/>
      <c r="D71" s="56"/>
      <c r="E71" s="228">
        <v>108</v>
      </c>
      <c r="F71" s="228"/>
      <c r="G71" s="231">
        <v>108</v>
      </c>
      <c r="H71" s="228"/>
      <c r="I71" s="228"/>
      <c r="J71" s="228"/>
      <c r="K71" s="228"/>
      <c r="L71" s="228"/>
      <c r="M71" s="228"/>
      <c r="N71" s="228">
        <v>12</v>
      </c>
      <c r="O71" s="230">
        <v>12</v>
      </c>
      <c r="P71" s="228"/>
      <c r="Q71" s="228">
        <v>48</v>
      </c>
      <c r="R71" s="230">
        <v>48</v>
      </c>
      <c r="S71" s="228"/>
      <c r="T71" s="228">
        <v>36</v>
      </c>
      <c r="U71" s="230">
        <v>36</v>
      </c>
      <c r="V71" s="74"/>
    </row>
    <row r="72" spans="1:22" ht="45.75" customHeight="1">
      <c r="A72" s="180" t="s">
        <v>173</v>
      </c>
      <c r="B72" s="181" t="s">
        <v>226</v>
      </c>
      <c r="C72" s="181"/>
      <c r="D72" s="56"/>
      <c r="E72" s="228">
        <v>72</v>
      </c>
      <c r="F72" s="228"/>
      <c r="G72" s="231">
        <v>72</v>
      </c>
      <c r="H72" s="228"/>
      <c r="I72" s="228"/>
      <c r="J72" s="228"/>
      <c r="K72" s="228"/>
      <c r="L72" s="228"/>
      <c r="M72" s="228"/>
      <c r="N72" s="228"/>
      <c r="O72" s="230"/>
      <c r="P72" s="228"/>
      <c r="Q72" s="228"/>
      <c r="R72" s="230"/>
      <c r="S72" s="228"/>
      <c r="T72" s="228">
        <v>72</v>
      </c>
      <c r="U72" s="230">
        <v>72</v>
      </c>
      <c r="V72" s="189"/>
    </row>
    <row r="73" spans="1:22" ht="38.25" customHeight="1">
      <c r="A73" s="180"/>
      <c r="B73" s="100" t="s">
        <v>223</v>
      </c>
      <c r="C73" s="100"/>
      <c r="D73" s="56"/>
      <c r="E73" s="202">
        <f>E68+E71+E72</f>
        <v>4346</v>
      </c>
      <c r="F73" s="202">
        <f aca="true" t="shared" si="15" ref="F73:T73">F68+F71+F72</f>
        <v>684</v>
      </c>
      <c r="G73" s="202">
        <f t="shared" si="15"/>
        <v>3652</v>
      </c>
      <c r="H73" s="202">
        <f>H68+H71+H72</f>
        <v>1493.2</v>
      </c>
      <c r="I73" s="202">
        <f t="shared" si="15"/>
        <v>596.8</v>
      </c>
      <c r="J73" s="202">
        <f t="shared" si="15"/>
        <v>1404</v>
      </c>
      <c r="K73" s="202">
        <f t="shared" si="15"/>
        <v>42</v>
      </c>
      <c r="L73" s="202">
        <f t="shared" si="15"/>
        <v>42</v>
      </c>
      <c r="M73" s="202">
        <f t="shared" si="15"/>
        <v>516</v>
      </c>
      <c r="N73" s="202">
        <f t="shared" si="15"/>
        <v>650</v>
      </c>
      <c r="O73" s="202">
        <f>O68+O71+O72</f>
        <v>1166</v>
      </c>
      <c r="P73" s="202">
        <f t="shared" si="15"/>
        <v>576</v>
      </c>
      <c r="Q73" s="202">
        <f t="shared" si="15"/>
        <v>642</v>
      </c>
      <c r="R73" s="202">
        <f>R68+R71+R72</f>
        <v>1218</v>
      </c>
      <c r="S73" s="202">
        <f>S68+S71+S72</f>
        <v>586</v>
      </c>
      <c r="T73" s="202">
        <f t="shared" si="15"/>
        <v>670</v>
      </c>
      <c r="U73" s="202">
        <f>U68+U71+U72</f>
        <v>1256</v>
      </c>
      <c r="V73" s="189"/>
    </row>
    <row r="74" spans="1:22" ht="14.25" customHeight="1">
      <c r="A74" s="342" t="s">
        <v>150</v>
      </c>
      <c r="B74" s="342"/>
      <c r="C74" s="342"/>
      <c r="D74" s="342"/>
      <c r="E74" s="342"/>
      <c r="F74" s="342"/>
      <c r="G74" s="342"/>
      <c r="H74" s="342"/>
      <c r="I74" s="342"/>
      <c r="J74" s="239"/>
      <c r="K74" s="239"/>
      <c r="L74" s="239"/>
      <c r="M74" s="240"/>
      <c r="N74" s="240"/>
      <c r="O74" s="241"/>
      <c r="P74" s="240"/>
      <c r="Q74" s="240"/>
      <c r="R74" s="240"/>
      <c r="S74" s="240"/>
      <c r="T74" s="240"/>
      <c r="U74" s="240"/>
      <c r="V74" s="189"/>
    </row>
    <row r="75" spans="1:22" ht="14.25" customHeight="1">
      <c r="A75" s="240"/>
      <c r="B75" s="240"/>
      <c r="C75" s="240"/>
      <c r="D75" s="240"/>
      <c r="E75" s="240"/>
      <c r="F75" s="240"/>
      <c r="G75" s="242"/>
      <c r="H75" s="240"/>
      <c r="I75" s="240"/>
      <c r="J75" s="240"/>
      <c r="K75" s="240"/>
      <c r="L75" s="240"/>
      <c r="M75" s="240"/>
      <c r="N75" s="240"/>
      <c r="O75" s="240">
        <f>SUM(O38:O74)</f>
        <v>2782</v>
      </c>
      <c r="P75" s="240"/>
      <c r="Q75" s="240"/>
      <c r="R75" s="240">
        <f>SUM(R48:R74)</f>
        <v>3478</v>
      </c>
      <c r="S75" s="240"/>
      <c r="T75" s="240"/>
      <c r="U75" s="240"/>
      <c r="V75" s="189"/>
    </row>
    <row r="76" spans="1:22" ht="14.25" customHeight="1">
      <c r="A76" s="240"/>
      <c r="B76" s="240"/>
      <c r="C76" s="240"/>
      <c r="D76" s="240"/>
      <c r="E76" s="240"/>
      <c r="F76" s="240"/>
      <c r="G76" s="242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>
        <f>SUM(U56:U75)</f>
        <v>4164</v>
      </c>
      <c r="V76" s="189"/>
    </row>
    <row r="77" spans="1:21" ht="14.25" customHeight="1">
      <c r="A77" s="183"/>
      <c r="B77" s="183"/>
      <c r="C77" s="183"/>
      <c r="D77" s="183"/>
      <c r="E77" s="183"/>
      <c r="F77" s="183"/>
      <c r="G77" s="184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</row>
    <row r="78" spans="1:21" ht="14.25" customHeight="1">
      <c r="A78" s="183"/>
      <c r="B78" s="183"/>
      <c r="C78" s="183"/>
      <c r="D78" s="183"/>
      <c r="E78" s="183"/>
      <c r="F78" s="183"/>
      <c r="G78" s="184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</row>
    <row r="79" spans="1:21" ht="14.25" customHeight="1">
      <c r="A79" s="183"/>
      <c r="B79" s="183"/>
      <c r="C79" s="183"/>
      <c r="D79" s="183"/>
      <c r="E79" s="183"/>
      <c r="F79" s="183"/>
      <c r="G79" s="184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</row>
    <row r="80" spans="1:21" ht="14.25" customHeight="1">
      <c r="A80" s="183"/>
      <c r="B80" s="183"/>
      <c r="C80" s="183"/>
      <c r="D80" s="183"/>
      <c r="E80" s="183"/>
      <c r="F80" s="183"/>
      <c r="G80" s="184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</row>
    <row r="81" spans="1:21" ht="14.25" customHeight="1">
      <c r="A81" s="183"/>
      <c r="B81" s="183"/>
      <c r="C81" s="183"/>
      <c r="D81" s="183"/>
      <c r="E81" s="183"/>
      <c r="F81" s="183"/>
      <c r="G81" s="184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</row>
    <row r="82" spans="1:21" ht="14.25" customHeight="1">
      <c r="A82" s="183"/>
      <c r="B82" s="183"/>
      <c r="C82" s="183"/>
      <c r="D82" s="183"/>
      <c r="E82" s="183"/>
      <c r="F82" s="183"/>
      <c r="G82" s="184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</row>
    <row r="83" spans="1:21" ht="14.25" customHeight="1">
      <c r="A83" s="183"/>
      <c r="B83" s="183"/>
      <c r="C83" s="183"/>
      <c r="D83" s="183"/>
      <c r="E83" s="183"/>
      <c r="F83" s="183"/>
      <c r="G83" s="184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</row>
    <row r="84" spans="1:21" ht="14.25" customHeight="1">
      <c r="A84" s="183"/>
      <c r="B84" s="183"/>
      <c r="C84" s="183"/>
      <c r="D84" s="183"/>
      <c r="E84" s="183"/>
      <c r="F84" s="183"/>
      <c r="G84" s="184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</row>
  </sheetData>
  <sheetProtection/>
  <mergeCells count="29">
    <mergeCell ref="U2:U6"/>
    <mergeCell ref="H5:H6"/>
    <mergeCell ref="I5:I6"/>
    <mergeCell ref="A74:I74"/>
    <mergeCell ref="M4:M6"/>
    <mergeCell ref="N4:N6"/>
    <mergeCell ref="P4:P6"/>
    <mergeCell ref="C3:C6"/>
    <mergeCell ref="D3:D6"/>
    <mergeCell ref="G3:G6"/>
    <mergeCell ref="A1:A6"/>
    <mergeCell ref="B1:B6"/>
    <mergeCell ref="C1:D2"/>
    <mergeCell ref="E1:L1"/>
    <mergeCell ref="Q4:Q6"/>
    <mergeCell ref="S4:S6"/>
    <mergeCell ref="P2:Q2"/>
    <mergeCell ref="R2:R6"/>
    <mergeCell ref="H3:I4"/>
    <mergeCell ref="M1:U1"/>
    <mergeCell ref="T4:T6"/>
    <mergeCell ref="E2:E6"/>
    <mergeCell ref="F2:F6"/>
    <mergeCell ref="G2:L2"/>
    <mergeCell ref="M2:N2"/>
    <mergeCell ref="O2:O6"/>
    <mergeCell ref="J3:J6"/>
    <mergeCell ref="K3:K6"/>
    <mergeCell ref="L3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Asus-PC</cp:lastModifiedBy>
  <cp:lastPrinted>2021-08-08T04:33:00Z</cp:lastPrinted>
  <dcterms:created xsi:type="dcterms:W3CDTF">2011-05-05T04:03:53Z</dcterms:created>
  <dcterms:modified xsi:type="dcterms:W3CDTF">2022-07-26T09:17:53Z</dcterms:modified>
  <cp:category/>
  <cp:version/>
  <cp:contentType/>
  <cp:contentStatus/>
</cp:coreProperties>
</file>